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49VNSUBSLxFUVpmUEl3a0pxZjA\Climate Lab\Proj_Madagaskar\PDD\V5\Review TRP 28-08-2023\Annexes\"/>
    </mc:Choice>
  </mc:AlternateContent>
  <xr:revisionPtr revIDLastSave="0" documentId="13_ncr:1_{7F20B12D-2108-4D6F-A6F6-37532CDC722A}" xr6:coauthVersionLast="47" xr6:coauthVersionMax="47" xr10:uidLastSave="{00000000-0000-0000-0000-000000000000}"/>
  <bookViews>
    <workbookView xWindow="-108" yWindow="-108" windowWidth="23256" windowHeight="12456" xr2:uid="{CB59F820-5E88-4C18-88E0-26067F315F7A}"/>
  </bookViews>
  <sheets>
    <sheet name="Woodland planting" sheetId="1" r:id="rId1"/>
    <sheet name="RPPR Orch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H3" i="2"/>
  <c r="C3" i="2"/>
  <c r="D32" i="2"/>
  <c r="N4" i="2"/>
  <c r="N5" i="2"/>
  <c r="N6" i="2"/>
  <c r="N7" i="2"/>
  <c r="N8" i="2"/>
  <c r="O8" i="2" s="1"/>
  <c r="N9" i="2"/>
  <c r="O9" i="2" s="1"/>
  <c r="N10" i="2"/>
  <c r="N11" i="2"/>
  <c r="O11" i="2" s="1"/>
  <c r="N12" i="2"/>
  <c r="O12" i="2" s="1"/>
  <c r="N13" i="2"/>
  <c r="O13" i="2" s="1"/>
  <c r="N14" i="2"/>
  <c r="O14" i="2" s="1"/>
  <c r="N15" i="2"/>
  <c r="O15" i="2" s="1"/>
  <c r="N16" i="2"/>
  <c r="N17" i="2"/>
  <c r="N18" i="2"/>
  <c r="N19" i="2"/>
  <c r="N20" i="2"/>
  <c r="N21" i="2"/>
  <c r="N22" i="2"/>
  <c r="N23" i="2"/>
  <c r="N24" i="2"/>
  <c r="N25" i="2"/>
  <c r="N26" i="2"/>
  <c r="N27" i="2"/>
  <c r="O27" i="2" s="1"/>
  <c r="N28" i="2"/>
  <c r="N29" i="2"/>
  <c r="N30" i="2"/>
  <c r="N31" i="2"/>
  <c r="N32" i="2"/>
  <c r="N3" i="2"/>
  <c r="D4" i="2"/>
  <c r="D5" i="2"/>
  <c r="D6" i="2"/>
  <c r="D7" i="2"/>
  <c r="D8" i="2"/>
  <c r="D9" i="2"/>
  <c r="D10" i="2"/>
  <c r="E10" i="2" s="1"/>
  <c r="D11" i="2"/>
  <c r="D12" i="2"/>
  <c r="E12" i="2" s="1"/>
  <c r="D13" i="2"/>
  <c r="E13" i="2" s="1"/>
  <c r="D14" i="2"/>
  <c r="E14" i="2" s="1"/>
  <c r="D15" i="2"/>
  <c r="E15" i="2" s="1"/>
  <c r="D16" i="2"/>
  <c r="D17" i="2"/>
  <c r="D18" i="2"/>
  <c r="D19" i="2"/>
  <c r="D20" i="2"/>
  <c r="D21" i="2"/>
  <c r="E21" i="2" s="1"/>
  <c r="D22" i="2"/>
  <c r="D23" i="2"/>
  <c r="D24" i="2"/>
  <c r="D25" i="2"/>
  <c r="E25" i="2" s="1"/>
  <c r="D26" i="2"/>
  <c r="E26" i="2" s="1"/>
  <c r="D27" i="2"/>
  <c r="E27" i="2" s="1"/>
  <c r="D28" i="2"/>
  <c r="D29" i="2"/>
  <c r="D30" i="2"/>
  <c r="D31" i="2"/>
  <c r="D3" i="2"/>
  <c r="R2" i="2"/>
  <c r="O22" i="2"/>
  <c r="O23" i="2"/>
  <c r="O24" i="2"/>
  <c r="O25" i="2"/>
  <c r="O26" i="2"/>
  <c r="I4" i="2"/>
  <c r="I5" i="2"/>
  <c r="I6" i="2"/>
  <c r="I7" i="2"/>
  <c r="I8" i="2"/>
  <c r="I9" i="2"/>
  <c r="I10" i="2"/>
  <c r="I11" i="2"/>
  <c r="I12" i="2"/>
  <c r="J12" i="2" s="1"/>
  <c r="I13" i="2"/>
  <c r="J13" i="2" s="1"/>
  <c r="I14" i="2"/>
  <c r="I15" i="2"/>
  <c r="J15" i="2" s="1"/>
  <c r="I16" i="2"/>
  <c r="I17" i="2"/>
  <c r="I18" i="2"/>
  <c r="I19" i="2"/>
  <c r="I20" i="2"/>
  <c r="I21" i="2"/>
  <c r="I22" i="2"/>
  <c r="I23" i="2"/>
  <c r="I24" i="2"/>
  <c r="J24" i="2" s="1"/>
  <c r="I25" i="2"/>
  <c r="J25" i="2" s="1"/>
  <c r="I26" i="2"/>
  <c r="I27" i="2"/>
  <c r="J27" i="2" s="1"/>
  <c r="I28" i="2"/>
  <c r="I29" i="2"/>
  <c r="I30" i="2"/>
  <c r="I31" i="2"/>
  <c r="I32" i="2"/>
  <c r="I3" i="2"/>
  <c r="N4" i="1"/>
  <c r="N5" i="1"/>
  <c r="N6" i="1"/>
  <c r="N7" i="1"/>
  <c r="N8" i="1"/>
  <c r="N9" i="1"/>
  <c r="N10" i="1"/>
  <c r="N11" i="1"/>
  <c r="O11" i="1" s="1"/>
  <c r="N12" i="1"/>
  <c r="O12" i="1" s="1"/>
  <c r="N13" i="1"/>
  <c r="O13" i="1" s="1"/>
  <c r="N14" i="1"/>
  <c r="O14" i="1" s="1"/>
  <c r="N15" i="1"/>
  <c r="O15" i="1" s="1"/>
  <c r="N16" i="1"/>
  <c r="N17" i="1"/>
  <c r="N18" i="1"/>
  <c r="N19" i="1"/>
  <c r="N20" i="1"/>
  <c r="N21" i="1"/>
  <c r="N22" i="1"/>
  <c r="N23" i="1"/>
  <c r="N24" i="1"/>
  <c r="N25" i="1"/>
  <c r="N26" i="1"/>
  <c r="N27" i="1"/>
  <c r="O27" i="1" s="1"/>
  <c r="N28" i="1"/>
  <c r="N29" i="1"/>
  <c r="N30" i="1"/>
  <c r="N31" i="1"/>
  <c r="N32" i="1"/>
  <c r="N3" i="1"/>
  <c r="E6" i="2"/>
  <c r="E8" i="2"/>
  <c r="E9" i="2"/>
  <c r="E11" i="2"/>
  <c r="E18" i="2"/>
  <c r="E19" i="2"/>
  <c r="E20" i="2"/>
  <c r="E22" i="2"/>
  <c r="E23" i="2"/>
  <c r="E24" i="2"/>
  <c r="E31" i="2"/>
  <c r="E32" i="2"/>
  <c r="E3" i="2"/>
  <c r="S4" i="1"/>
  <c r="S5" i="1"/>
  <c r="S6" i="1"/>
  <c r="S7" i="1"/>
  <c r="S8" i="1"/>
  <c r="S9" i="1"/>
  <c r="S10" i="1"/>
  <c r="S11" i="1"/>
  <c r="S12" i="1"/>
  <c r="T12" i="1" s="1"/>
  <c r="S13" i="1"/>
  <c r="T13" i="1" s="1"/>
  <c r="S14" i="1"/>
  <c r="S15" i="1"/>
  <c r="S16" i="1"/>
  <c r="S17" i="1"/>
  <c r="S18" i="1"/>
  <c r="S19" i="1"/>
  <c r="S20" i="1"/>
  <c r="S21" i="1"/>
  <c r="S22" i="1"/>
  <c r="S23" i="1"/>
  <c r="S24" i="1"/>
  <c r="T24" i="1" s="1"/>
  <c r="S25" i="1"/>
  <c r="T25" i="1" s="1"/>
  <c r="S26" i="1"/>
  <c r="S27" i="1"/>
  <c r="S28" i="1"/>
  <c r="S29" i="1"/>
  <c r="S30" i="1"/>
  <c r="S31" i="1"/>
  <c r="S32" i="1"/>
  <c r="S3" i="1"/>
  <c r="O24" i="1"/>
  <c r="O25" i="1"/>
  <c r="I29" i="1"/>
  <c r="I30" i="1"/>
  <c r="I31" i="1"/>
  <c r="I32" i="1"/>
  <c r="I4" i="1"/>
  <c r="I5" i="1"/>
  <c r="I6" i="1"/>
  <c r="I7" i="1"/>
  <c r="I8" i="1"/>
  <c r="I9" i="1"/>
  <c r="I10" i="1"/>
  <c r="J10" i="1" s="1"/>
  <c r="I11" i="1"/>
  <c r="I12" i="1"/>
  <c r="I13" i="1"/>
  <c r="I14" i="1"/>
  <c r="J14" i="1" s="1"/>
  <c r="I15" i="1"/>
  <c r="J15" i="1" s="1"/>
  <c r="I16" i="1"/>
  <c r="I17" i="1"/>
  <c r="I18" i="1"/>
  <c r="I19" i="1"/>
  <c r="I20" i="1"/>
  <c r="I21" i="1"/>
  <c r="I22" i="1"/>
  <c r="J22" i="1" s="1"/>
  <c r="I23" i="1"/>
  <c r="I24" i="1"/>
  <c r="I25" i="1"/>
  <c r="I26" i="1"/>
  <c r="J26" i="1" s="1"/>
  <c r="I27" i="1"/>
  <c r="J27" i="1" s="1"/>
  <c r="I28" i="1"/>
  <c r="I3" i="1"/>
  <c r="F3" i="1"/>
  <c r="E3" i="1"/>
  <c r="D4" i="1"/>
  <c r="D5" i="1"/>
  <c r="D6" i="1"/>
  <c r="D7" i="1"/>
  <c r="D8" i="1"/>
  <c r="E8" i="1" s="1"/>
  <c r="D9" i="1"/>
  <c r="D10" i="1"/>
  <c r="D11" i="1"/>
  <c r="D12" i="1"/>
  <c r="D13" i="1"/>
  <c r="D14" i="1"/>
  <c r="E14" i="1" s="1"/>
  <c r="D15" i="1"/>
  <c r="E15" i="1" s="1"/>
  <c r="D16" i="1"/>
  <c r="D17" i="1"/>
  <c r="D18" i="1"/>
  <c r="D19" i="1"/>
  <c r="D20" i="1"/>
  <c r="D21" i="1"/>
  <c r="D22" i="1"/>
  <c r="D23" i="1"/>
  <c r="D24" i="1"/>
  <c r="D25" i="1"/>
  <c r="D26" i="1"/>
  <c r="E26" i="1" s="1"/>
  <c r="D27" i="1"/>
  <c r="E27" i="1" s="1"/>
  <c r="D28" i="1"/>
  <c r="D29" i="1"/>
  <c r="D30" i="1"/>
  <c r="D31" i="1"/>
  <c r="D32" i="1"/>
  <c r="D3" i="1"/>
  <c r="R3" i="1"/>
  <c r="M3" i="1"/>
  <c r="H3" i="1"/>
  <c r="C3" i="1"/>
  <c r="M4" i="2"/>
  <c r="H4" i="2"/>
  <c r="M4" i="1"/>
  <c r="O10" i="2"/>
  <c r="O18" i="2"/>
  <c r="O4" i="2"/>
  <c r="O5" i="2"/>
  <c r="O6" i="2"/>
  <c r="O7" i="2"/>
  <c r="O16" i="2"/>
  <c r="O17" i="2"/>
  <c r="O19" i="2"/>
  <c r="O20" i="2"/>
  <c r="O21" i="2"/>
  <c r="O28" i="2"/>
  <c r="O29" i="2"/>
  <c r="O30" i="2"/>
  <c r="O31" i="2"/>
  <c r="O32" i="2"/>
  <c r="J9" i="2"/>
  <c r="J20" i="2"/>
  <c r="J21" i="2"/>
  <c r="J23" i="2"/>
  <c r="J32" i="2"/>
  <c r="J4" i="2"/>
  <c r="J5" i="2"/>
  <c r="J6" i="2"/>
  <c r="J7" i="2"/>
  <c r="J8" i="2"/>
  <c r="J10" i="2"/>
  <c r="J11" i="2"/>
  <c r="J14" i="2"/>
  <c r="J16" i="2"/>
  <c r="J17" i="2"/>
  <c r="J18" i="2"/>
  <c r="J19" i="2"/>
  <c r="J22" i="2"/>
  <c r="J26" i="2"/>
  <c r="J28" i="2"/>
  <c r="J29" i="2"/>
  <c r="J30" i="2"/>
  <c r="J31" i="2"/>
  <c r="E5" i="2"/>
  <c r="E7" i="2"/>
  <c r="E16" i="2"/>
  <c r="E17" i="2"/>
  <c r="E28" i="2"/>
  <c r="E29" i="2"/>
  <c r="E30" i="2"/>
  <c r="E4" i="2"/>
  <c r="O3" i="2"/>
  <c r="P3" i="2" s="1"/>
  <c r="J3" i="2"/>
  <c r="K3" i="2" s="1"/>
  <c r="O2" i="2"/>
  <c r="J2" i="2"/>
  <c r="E2" i="2"/>
  <c r="C4" i="1"/>
  <c r="W2" i="1"/>
  <c r="T6" i="1"/>
  <c r="T7" i="1"/>
  <c r="T18" i="1"/>
  <c r="T19" i="1"/>
  <c r="T22" i="1"/>
  <c r="T23" i="1"/>
  <c r="T30" i="1"/>
  <c r="T31" i="1"/>
  <c r="T4" i="1"/>
  <c r="T5" i="1"/>
  <c r="T8" i="1"/>
  <c r="T9" i="1"/>
  <c r="T10" i="1"/>
  <c r="T11" i="1"/>
  <c r="T14" i="1"/>
  <c r="T15" i="1"/>
  <c r="T16" i="1"/>
  <c r="T17" i="1"/>
  <c r="T20" i="1"/>
  <c r="T21" i="1"/>
  <c r="T26" i="1"/>
  <c r="T27" i="1"/>
  <c r="T28" i="1"/>
  <c r="T29" i="1"/>
  <c r="T32" i="1"/>
  <c r="T3" i="1"/>
  <c r="O6" i="1"/>
  <c r="O9" i="1"/>
  <c r="O10" i="1"/>
  <c r="O18" i="1"/>
  <c r="O21" i="1"/>
  <c r="O22" i="1"/>
  <c r="O30" i="1"/>
  <c r="O4" i="1"/>
  <c r="O5" i="1"/>
  <c r="O7" i="1"/>
  <c r="O8" i="1"/>
  <c r="O16" i="1"/>
  <c r="O17" i="1"/>
  <c r="O19" i="1"/>
  <c r="O20" i="1"/>
  <c r="O23" i="1"/>
  <c r="O26" i="1"/>
  <c r="O28" i="1"/>
  <c r="O29" i="1"/>
  <c r="O31" i="1"/>
  <c r="O32" i="1"/>
  <c r="O3" i="1"/>
  <c r="J6" i="1"/>
  <c r="J7" i="1"/>
  <c r="J11" i="1"/>
  <c r="J18" i="1"/>
  <c r="J19" i="1"/>
  <c r="J23" i="1"/>
  <c r="J30" i="1"/>
  <c r="J31" i="1"/>
  <c r="J4" i="1"/>
  <c r="J5" i="1"/>
  <c r="J8" i="1"/>
  <c r="J9" i="1"/>
  <c r="J12" i="1"/>
  <c r="J13" i="1"/>
  <c r="J16" i="1"/>
  <c r="J17" i="1"/>
  <c r="J20" i="1"/>
  <c r="J21" i="1"/>
  <c r="J24" i="1"/>
  <c r="J25" i="1"/>
  <c r="J28" i="1"/>
  <c r="J29" i="1"/>
  <c r="J32" i="1"/>
  <c r="J3" i="1"/>
  <c r="E4" i="1"/>
  <c r="E5" i="1"/>
  <c r="E6" i="1"/>
  <c r="E7" i="1"/>
  <c r="E9" i="1"/>
  <c r="E10" i="1"/>
  <c r="E11" i="1"/>
  <c r="E12" i="1"/>
  <c r="E13" i="1"/>
  <c r="E16" i="1"/>
  <c r="E17" i="1"/>
  <c r="E18" i="1"/>
  <c r="E19" i="1"/>
  <c r="E20" i="1"/>
  <c r="E21" i="1"/>
  <c r="E22" i="1"/>
  <c r="E23" i="1"/>
  <c r="E24" i="1"/>
  <c r="E25" i="1"/>
  <c r="E28" i="1"/>
  <c r="E29" i="1"/>
  <c r="E30" i="1"/>
  <c r="E31" i="1"/>
  <c r="E32" i="1"/>
  <c r="E2" i="1"/>
  <c r="X2" i="1"/>
  <c r="Y2" i="1" s="1"/>
  <c r="T2" i="1"/>
  <c r="O2" i="1"/>
  <c r="F3" i="2" l="1"/>
  <c r="R3" i="2" s="1"/>
  <c r="C4" i="2"/>
  <c r="F4" i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K3" i="1"/>
  <c r="U3" i="1"/>
  <c r="P4" i="2"/>
  <c r="M5" i="2"/>
  <c r="K4" i="2"/>
  <c r="H5" i="2"/>
  <c r="R4" i="1"/>
  <c r="M5" i="1"/>
  <c r="P4" i="1"/>
  <c r="P3" i="1"/>
  <c r="W3" i="1" s="1"/>
  <c r="H4" i="1"/>
  <c r="S2" i="2"/>
  <c r="T2" i="2" s="1"/>
  <c r="F5" i="1"/>
  <c r="J2" i="1"/>
  <c r="S3" i="2" l="1"/>
  <c r="T3" i="2" s="1"/>
  <c r="X3" i="1"/>
  <c r="Y3" i="1"/>
  <c r="F4" i="2"/>
  <c r="R4" i="2" s="1"/>
  <c r="S4" i="2" s="1"/>
  <c r="C5" i="2"/>
  <c r="M6" i="2"/>
  <c r="P5" i="2"/>
  <c r="K5" i="2"/>
  <c r="H6" i="2"/>
  <c r="R5" i="1"/>
  <c r="U4" i="1"/>
  <c r="M6" i="1"/>
  <c r="P5" i="1"/>
  <c r="K4" i="1"/>
  <c r="H5" i="1"/>
  <c r="F6" i="1"/>
  <c r="T4" i="2" l="1"/>
  <c r="C6" i="2"/>
  <c r="F5" i="2"/>
  <c r="P6" i="2"/>
  <c r="M7" i="2"/>
  <c r="H7" i="2"/>
  <c r="K6" i="2"/>
  <c r="W4" i="1"/>
  <c r="X4" i="1" s="1"/>
  <c r="Y4" i="1" s="1"/>
  <c r="U5" i="1"/>
  <c r="R6" i="1"/>
  <c r="P6" i="1"/>
  <c r="M7" i="1"/>
  <c r="K5" i="1"/>
  <c r="H6" i="1"/>
  <c r="F7" i="1"/>
  <c r="R5" i="2" l="1"/>
  <c r="C7" i="2"/>
  <c r="F6" i="2"/>
  <c r="R6" i="2" s="1"/>
  <c r="P7" i="2"/>
  <c r="M8" i="2"/>
  <c r="H8" i="2"/>
  <c r="K7" i="2"/>
  <c r="W5" i="1"/>
  <c r="X5" i="1" s="1"/>
  <c r="Y5" i="1" s="1"/>
  <c r="U6" i="1"/>
  <c r="R7" i="1"/>
  <c r="M8" i="1"/>
  <c r="P7" i="1"/>
  <c r="H7" i="1"/>
  <c r="K6" i="1"/>
  <c r="F8" i="1"/>
  <c r="S5" i="2" l="1"/>
  <c r="T5" i="2" s="1"/>
  <c r="S6" i="2"/>
  <c r="T6" i="2" s="1"/>
  <c r="C8" i="2"/>
  <c r="F7" i="2"/>
  <c r="P8" i="2"/>
  <c r="M9" i="2"/>
  <c r="H9" i="2"/>
  <c r="K8" i="2"/>
  <c r="U7" i="1"/>
  <c r="R8" i="1"/>
  <c r="W6" i="1"/>
  <c r="X6" i="1" s="1"/>
  <c r="Y6" i="1" s="1"/>
  <c r="M9" i="1"/>
  <c r="P8" i="1"/>
  <c r="H8" i="1"/>
  <c r="K7" i="1"/>
  <c r="F9" i="1"/>
  <c r="R7" i="2" l="1"/>
  <c r="S7" i="2" s="1"/>
  <c r="T7" i="2" s="1"/>
  <c r="F8" i="2"/>
  <c r="R8" i="2" s="1"/>
  <c r="C9" i="2"/>
  <c r="M10" i="2"/>
  <c r="P9" i="2"/>
  <c r="S8" i="2"/>
  <c r="T8" i="2" s="1"/>
  <c r="H10" i="2"/>
  <c r="K9" i="2"/>
  <c r="U8" i="1"/>
  <c r="R9" i="1"/>
  <c r="W7" i="1"/>
  <c r="X7" i="1" s="1"/>
  <c r="Y7" i="1" s="1"/>
  <c r="M10" i="1"/>
  <c r="P9" i="1"/>
  <c r="H9" i="1"/>
  <c r="K8" i="1"/>
  <c r="F10" i="1"/>
  <c r="C10" i="2" l="1"/>
  <c r="F9" i="2"/>
  <c r="M11" i="2"/>
  <c r="P10" i="2"/>
  <c r="H11" i="2"/>
  <c r="K10" i="2"/>
  <c r="W8" i="1"/>
  <c r="X8" i="1" s="1"/>
  <c r="Y8" i="1" s="1"/>
  <c r="R10" i="1"/>
  <c r="U9" i="1"/>
  <c r="P10" i="1"/>
  <c r="M11" i="1"/>
  <c r="H10" i="1"/>
  <c r="K9" i="1"/>
  <c r="F11" i="1"/>
  <c r="R9" i="2" l="1"/>
  <c r="S9" i="2" s="1"/>
  <c r="T9" i="2" s="1"/>
  <c r="C11" i="2"/>
  <c r="F10" i="2"/>
  <c r="R10" i="2" s="1"/>
  <c r="S10" i="2" s="1"/>
  <c r="T10" i="2" s="1"/>
  <c r="M12" i="2"/>
  <c r="P11" i="2"/>
  <c r="H12" i="2"/>
  <c r="K11" i="2"/>
  <c r="R11" i="1"/>
  <c r="U10" i="1"/>
  <c r="W9" i="1"/>
  <c r="X9" i="1" s="1"/>
  <c r="Y9" i="1" s="1"/>
  <c r="M12" i="1"/>
  <c r="P11" i="1"/>
  <c r="H11" i="1"/>
  <c r="K10" i="1"/>
  <c r="F12" i="1"/>
  <c r="F11" i="2" l="1"/>
  <c r="R11" i="2" s="1"/>
  <c r="C12" i="2"/>
  <c r="M13" i="2"/>
  <c r="P12" i="2"/>
  <c r="S11" i="2"/>
  <c r="H13" i="2"/>
  <c r="K12" i="2"/>
  <c r="R12" i="1"/>
  <c r="U11" i="1"/>
  <c r="W10" i="1"/>
  <c r="X10" i="1" s="1"/>
  <c r="Y10" i="1" s="1"/>
  <c r="M13" i="1"/>
  <c r="P12" i="1"/>
  <c r="H12" i="1"/>
  <c r="K11" i="1"/>
  <c r="F13" i="1"/>
  <c r="F12" i="2" l="1"/>
  <c r="R12" i="2" s="1"/>
  <c r="C13" i="2"/>
  <c r="T11" i="2"/>
  <c r="P13" i="2"/>
  <c r="M14" i="2"/>
  <c r="S12" i="2"/>
  <c r="T12" i="2" s="1"/>
  <c r="K13" i="2"/>
  <c r="H14" i="2"/>
  <c r="R13" i="1"/>
  <c r="U12" i="1"/>
  <c r="W11" i="1"/>
  <c r="X11" i="1" s="1"/>
  <c r="Y11" i="1" s="1"/>
  <c r="P13" i="1"/>
  <c r="M14" i="1"/>
  <c r="H13" i="1"/>
  <c r="K12" i="1"/>
  <c r="F14" i="1"/>
  <c r="F13" i="2" l="1"/>
  <c r="R13" i="2" s="1"/>
  <c r="C14" i="2"/>
  <c r="S13" i="2"/>
  <c r="T13" i="2" s="1"/>
  <c r="P14" i="2"/>
  <c r="M15" i="2"/>
  <c r="K14" i="2"/>
  <c r="H15" i="2"/>
  <c r="U13" i="1"/>
  <c r="R14" i="1"/>
  <c r="W12" i="1"/>
  <c r="X12" i="1" s="1"/>
  <c r="Y12" i="1" s="1"/>
  <c r="P14" i="1"/>
  <c r="M15" i="1"/>
  <c r="H14" i="1"/>
  <c r="K13" i="1"/>
  <c r="F15" i="1"/>
  <c r="F14" i="2" l="1"/>
  <c r="R14" i="2" s="1"/>
  <c r="C15" i="2"/>
  <c r="S14" i="2"/>
  <c r="T14" i="2" s="1"/>
  <c r="M16" i="2"/>
  <c r="P15" i="2"/>
  <c r="K15" i="2"/>
  <c r="H16" i="2"/>
  <c r="R15" i="1"/>
  <c r="U14" i="1"/>
  <c r="W13" i="1"/>
  <c r="X13" i="1" s="1"/>
  <c r="Y13" i="1" s="1"/>
  <c r="P15" i="1"/>
  <c r="M16" i="1"/>
  <c r="H15" i="1"/>
  <c r="K14" i="1"/>
  <c r="F16" i="1"/>
  <c r="F15" i="2" l="1"/>
  <c r="R15" i="2" s="1"/>
  <c r="C16" i="2"/>
  <c r="S15" i="2"/>
  <c r="T15" i="2" s="1"/>
  <c r="P16" i="2"/>
  <c r="M17" i="2"/>
  <c r="K16" i="2"/>
  <c r="H17" i="2"/>
  <c r="U15" i="1"/>
  <c r="R16" i="1"/>
  <c r="W14" i="1"/>
  <c r="X14" i="1" s="1"/>
  <c r="Y14" i="1" s="1"/>
  <c r="P16" i="1"/>
  <c r="M17" i="1"/>
  <c r="H16" i="1"/>
  <c r="K15" i="1"/>
  <c r="F17" i="1"/>
  <c r="F16" i="2" l="1"/>
  <c r="C17" i="2"/>
  <c r="M18" i="2"/>
  <c r="P17" i="2"/>
  <c r="K17" i="2"/>
  <c r="H18" i="2"/>
  <c r="R17" i="1"/>
  <c r="U16" i="1"/>
  <c r="W15" i="1"/>
  <c r="X15" i="1" s="1"/>
  <c r="Y15" i="1" s="1"/>
  <c r="M18" i="1"/>
  <c r="P17" i="1"/>
  <c r="H17" i="1"/>
  <c r="K16" i="1"/>
  <c r="F18" i="1"/>
  <c r="R16" i="2" l="1"/>
  <c r="S16" i="2" s="1"/>
  <c r="T16" i="2" s="1"/>
  <c r="F17" i="2"/>
  <c r="C18" i="2"/>
  <c r="P18" i="2"/>
  <c r="M19" i="2"/>
  <c r="H19" i="2"/>
  <c r="K18" i="2"/>
  <c r="U17" i="1"/>
  <c r="R18" i="1"/>
  <c r="W16" i="1"/>
  <c r="X16" i="1" s="1"/>
  <c r="Y16" i="1" s="1"/>
  <c r="M19" i="1"/>
  <c r="P18" i="1"/>
  <c r="H18" i="1"/>
  <c r="K17" i="1"/>
  <c r="F19" i="1"/>
  <c r="R17" i="2" l="1"/>
  <c r="S17" i="2" s="1"/>
  <c r="T17" i="2" s="1"/>
  <c r="F18" i="2"/>
  <c r="R18" i="2" s="1"/>
  <c r="S18" i="2" s="1"/>
  <c r="T18" i="2" s="1"/>
  <c r="C19" i="2"/>
  <c r="P19" i="2"/>
  <c r="M20" i="2"/>
  <c r="H20" i="2"/>
  <c r="K19" i="2"/>
  <c r="U18" i="1"/>
  <c r="R19" i="1"/>
  <c r="W17" i="1"/>
  <c r="X17" i="1" s="1"/>
  <c r="Y17" i="1" s="1"/>
  <c r="P19" i="1"/>
  <c r="M20" i="1"/>
  <c r="H19" i="1"/>
  <c r="K18" i="1"/>
  <c r="F20" i="1"/>
  <c r="F19" i="2" l="1"/>
  <c r="R19" i="2" s="1"/>
  <c r="C20" i="2"/>
  <c r="M21" i="2"/>
  <c r="P20" i="2"/>
  <c r="S19" i="2"/>
  <c r="H21" i="2"/>
  <c r="K20" i="2"/>
  <c r="U19" i="1"/>
  <c r="R20" i="1"/>
  <c r="W18" i="1"/>
  <c r="X18" i="1" s="1"/>
  <c r="Y18" i="1" s="1"/>
  <c r="M21" i="1"/>
  <c r="P20" i="1"/>
  <c r="H20" i="1"/>
  <c r="K19" i="1"/>
  <c r="F21" i="1"/>
  <c r="F20" i="2" l="1"/>
  <c r="C21" i="2"/>
  <c r="M22" i="2"/>
  <c r="P21" i="2"/>
  <c r="T19" i="2"/>
  <c r="H22" i="2"/>
  <c r="K21" i="2"/>
  <c r="U20" i="1"/>
  <c r="R21" i="1"/>
  <c r="W19" i="1"/>
  <c r="X19" i="1" s="1"/>
  <c r="Y19" i="1" s="1"/>
  <c r="M22" i="1"/>
  <c r="P21" i="1"/>
  <c r="H21" i="1"/>
  <c r="K20" i="1"/>
  <c r="F22" i="1"/>
  <c r="R20" i="2" l="1"/>
  <c r="S20" i="2" s="1"/>
  <c r="T20" i="2" s="1"/>
  <c r="C22" i="2"/>
  <c r="F21" i="2"/>
  <c r="R21" i="2" s="1"/>
  <c r="S21" i="2" s="1"/>
  <c r="T21" i="2" s="1"/>
  <c r="M23" i="2"/>
  <c r="P22" i="2"/>
  <c r="K22" i="2"/>
  <c r="H23" i="2"/>
  <c r="R22" i="1"/>
  <c r="U21" i="1"/>
  <c r="W20" i="1"/>
  <c r="X20" i="1" s="1"/>
  <c r="Y20" i="1" s="1"/>
  <c r="P22" i="1"/>
  <c r="M23" i="1"/>
  <c r="H22" i="1"/>
  <c r="K21" i="1"/>
  <c r="F23" i="1"/>
  <c r="F22" i="2" l="1"/>
  <c r="C23" i="2"/>
  <c r="P23" i="2"/>
  <c r="M24" i="2"/>
  <c r="H24" i="2"/>
  <c r="K23" i="2"/>
  <c r="R23" i="1"/>
  <c r="U22" i="1"/>
  <c r="W21" i="1"/>
  <c r="X21" i="1" s="1"/>
  <c r="Y21" i="1" s="1"/>
  <c r="P23" i="1"/>
  <c r="M24" i="1"/>
  <c r="H23" i="1"/>
  <c r="K22" i="1"/>
  <c r="F24" i="1"/>
  <c r="R22" i="2" l="1"/>
  <c r="S22" i="2" s="1"/>
  <c r="T22" i="2" s="1"/>
  <c r="F23" i="2"/>
  <c r="R23" i="2" s="1"/>
  <c r="S23" i="2" s="1"/>
  <c r="T23" i="2" s="1"/>
  <c r="C24" i="2"/>
  <c r="M25" i="2"/>
  <c r="P24" i="2"/>
  <c r="H25" i="2"/>
  <c r="K24" i="2"/>
  <c r="R24" i="1"/>
  <c r="U23" i="1"/>
  <c r="W22" i="1"/>
  <c r="X22" i="1" s="1"/>
  <c r="Y22" i="1" s="1"/>
  <c r="M25" i="1"/>
  <c r="P24" i="1"/>
  <c r="H24" i="1"/>
  <c r="K23" i="1"/>
  <c r="F25" i="1"/>
  <c r="F24" i="2" l="1"/>
  <c r="R24" i="2" s="1"/>
  <c r="C25" i="2"/>
  <c r="P25" i="2"/>
  <c r="M26" i="2"/>
  <c r="S24" i="2"/>
  <c r="T24" i="2" s="1"/>
  <c r="K25" i="2"/>
  <c r="H26" i="2"/>
  <c r="R25" i="1"/>
  <c r="U24" i="1"/>
  <c r="W23" i="1"/>
  <c r="X23" i="1" s="1"/>
  <c r="Y23" i="1" s="1"/>
  <c r="P25" i="1"/>
  <c r="M26" i="1"/>
  <c r="H25" i="1"/>
  <c r="K24" i="1"/>
  <c r="F26" i="1"/>
  <c r="C26" i="2" l="1"/>
  <c r="F25" i="2"/>
  <c r="P26" i="2"/>
  <c r="M27" i="2"/>
  <c r="K26" i="2"/>
  <c r="H27" i="2"/>
  <c r="U25" i="1"/>
  <c r="R26" i="1"/>
  <c r="W24" i="1"/>
  <c r="X24" i="1" s="1"/>
  <c r="Y24" i="1" s="1"/>
  <c r="M27" i="1"/>
  <c r="P26" i="1"/>
  <c r="H26" i="1"/>
  <c r="K25" i="1"/>
  <c r="F27" i="1"/>
  <c r="R25" i="2" l="1"/>
  <c r="S25" i="2" s="1"/>
  <c r="T25" i="2" s="1"/>
  <c r="C27" i="2"/>
  <c r="F26" i="2"/>
  <c r="M28" i="2"/>
  <c r="P27" i="2"/>
  <c r="K27" i="2"/>
  <c r="H28" i="2"/>
  <c r="R27" i="1"/>
  <c r="U26" i="1"/>
  <c r="W25" i="1"/>
  <c r="X25" i="1" s="1"/>
  <c r="Y25" i="1" s="1"/>
  <c r="P27" i="1"/>
  <c r="M28" i="1"/>
  <c r="H27" i="1"/>
  <c r="K26" i="1"/>
  <c r="F28" i="1"/>
  <c r="R26" i="2" l="1"/>
  <c r="S26" i="2" s="1"/>
  <c r="T26" i="2" s="1"/>
  <c r="C28" i="2"/>
  <c r="F27" i="2"/>
  <c r="P28" i="2"/>
  <c r="M29" i="2"/>
  <c r="K28" i="2"/>
  <c r="H29" i="2"/>
  <c r="U27" i="1"/>
  <c r="R28" i="1"/>
  <c r="W26" i="1"/>
  <c r="X26" i="1" s="1"/>
  <c r="P28" i="1"/>
  <c r="M29" i="1"/>
  <c r="H28" i="1"/>
  <c r="K27" i="1"/>
  <c r="F29" i="1"/>
  <c r="R27" i="2" l="1"/>
  <c r="S27" i="2" s="1"/>
  <c r="T27" i="2" s="1"/>
  <c r="F28" i="2"/>
  <c r="R28" i="2" s="1"/>
  <c r="S28" i="2" s="1"/>
  <c r="T28" i="2" s="1"/>
  <c r="C29" i="2"/>
  <c r="M30" i="2"/>
  <c r="P29" i="2"/>
  <c r="K29" i="2"/>
  <c r="H30" i="2"/>
  <c r="R29" i="1"/>
  <c r="U28" i="1"/>
  <c r="W27" i="1"/>
  <c r="X27" i="1" s="1"/>
  <c r="Y27" i="1" s="1"/>
  <c r="Y26" i="1"/>
  <c r="M30" i="1"/>
  <c r="P29" i="1"/>
  <c r="H29" i="1"/>
  <c r="K28" i="1"/>
  <c r="F30" i="1"/>
  <c r="F29" i="2" l="1"/>
  <c r="R29" i="2" s="1"/>
  <c r="C30" i="2"/>
  <c r="S29" i="2"/>
  <c r="T29" i="2" s="1"/>
  <c r="P30" i="2"/>
  <c r="M31" i="2"/>
  <c r="H31" i="2"/>
  <c r="K30" i="2"/>
  <c r="U29" i="1"/>
  <c r="R30" i="1"/>
  <c r="W28" i="1"/>
  <c r="X28" i="1" s="1"/>
  <c r="Y28" i="1" s="1"/>
  <c r="P30" i="1"/>
  <c r="M31" i="1"/>
  <c r="H30" i="1"/>
  <c r="K29" i="1"/>
  <c r="F31" i="1"/>
  <c r="F30" i="2" l="1"/>
  <c r="R30" i="2" s="1"/>
  <c r="C31" i="2"/>
  <c r="S30" i="2"/>
  <c r="T30" i="2" s="1"/>
  <c r="P31" i="2"/>
  <c r="M32" i="2"/>
  <c r="H32" i="2"/>
  <c r="K31" i="2"/>
  <c r="U30" i="1"/>
  <c r="R31" i="1"/>
  <c r="W29" i="1"/>
  <c r="X29" i="1" s="1"/>
  <c r="Y29" i="1" s="1"/>
  <c r="M32" i="1"/>
  <c r="P31" i="1"/>
  <c r="H31" i="1"/>
  <c r="K30" i="1"/>
  <c r="F32" i="1"/>
  <c r="C32" i="2" l="1"/>
  <c r="F32" i="2" s="1"/>
  <c r="F31" i="2"/>
  <c r="P32" i="2"/>
  <c r="K32" i="2"/>
  <c r="U31" i="1"/>
  <c r="R32" i="1"/>
  <c r="W30" i="1"/>
  <c r="X30" i="1" s="1"/>
  <c r="Y30" i="1" s="1"/>
  <c r="P32" i="1"/>
  <c r="H32" i="1"/>
  <c r="K31" i="1"/>
  <c r="R32" i="2" l="1"/>
  <c r="R31" i="2"/>
  <c r="S31" i="2" s="1"/>
  <c r="T31" i="2" s="1"/>
  <c r="S32" i="2"/>
  <c r="T32" i="2" s="1"/>
  <c r="U32" i="1"/>
  <c r="W31" i="1"/>
  <c r="X31" i="1" s="1"/>
  <c r="Y31" i="1" s="1"/>
  <c r="K32" i="1"/>
  <c r="W32" i="1" l="1"/>
  <c r="X32" i="1" s="1"/>
  <c r="Y32" i="1" s="1"/>
</calcChain>
</file>

<file path=xl/sharedStrings.xml><?xml version="1.0" encoding="utf-8"?>
<sst xmlns="http://schemas.openxmlformats.org/spreadsheetml/2006/main" count="260" uniqueCount="19">
  <si>
    <t>Density (#/ha)</t>
  </si>
  <si>
    <t>Species 1</t>
  </si>
  <si>
    <t>Year</t>
  </si>
  <si>
    <t>Species DBH (cm)</t>
  </si>
  <si>
    <t>Species 2</t>
  </si>
  <si>
    <t>Species 3</t>
  </si>
  <si>
    <t>Species 4</t>
  </si>
  <si>
    <t xml:space="preserve">Intsia bijuga </t>
  </si>
  <si>
    <t>Calophyllum inophyllum</t>
  </si>
  <si>
    <t>Estimated tree height (m)</t>
  </si>
  <si>
    <t>AGB (kgC/ha)</t>
  </si>
  <si>
    <t>Total AGB (tCO2e/ha)</t>
  </si>
  <si>
    <t>BGB (tCO2e/ha)</t>
  </si>
  <si>
    <t>Total woody biomass (tCO2e/ha)</t>
  </si>
  <si>
    <t>Canarium madagascariense</t>
  </si>
  <si>
    <t>Acacia</t>
  </si>
  <si>
    <t>Mangifera</t>
  </si>
  <si>
    <t>Intsia</t>
  </si>
  <si>
    <t>Canarium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</si>
</sst>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83300-A9A9-4BC4-8DA3-635722E62275}">
  <dimension ref="A1:Y39"/>
  <sheetViews>
    <sheetView tabSelected="1" topLeftCell="J13" workbookViewId="0">
      <selection activeCell="N3" sqref="N3"/>
    </sheetView>
  </sheetViews>
  <sheetFormatPr defaultRowHeight="14.4" x14ac:dyDescent="0.3"/>
  <cols>
    <col min="2" max="2" width="11.109375" bestFit="1" customWidth="1"/>
    <col min="4" max="4" width="15.109375" bestFit="1" customWidth="1"/>
    <col min="5" max="5" width="21.77734375" bestFit="1" customWidth="1"/>
    <col min="6" max="6" width="11.6640625" bestFit="1" customWidth="1"/>
    <col min="7" max="7" width="23.6640625" bestFit="1" customWidth="1"/>
    <col min="9" max="9" width="15.109375" bestFit="1" customWidth="1"/>
    <col min="10" max="10" width="15.109375" customWidth="1"/>
    <col min="11" max="11" width="11.6640625" bestFit="1" customWidth="1"/>
    <col min="12" max="12" width="8.6640625" bestFit="1" customWidth="1"/>
    <col min="14" max="14" width="15.109375" bestFit="1" customWidth="1"/>
    <col min="15" max="15" width="15.109375" customWidth="1"/>
    <col min="16" max="16" width="11.6640625" bestFit="1" customWidth="1"/>
    <col min="17" max="17" width="20.5546875" bestFit="1" customWidth="1"/>
    <col min="19" max="19" width="15.109375" bestFit="1" customWidth="1"/>
    <col min="20" max="21" width="15.109375" customWidth="1"/>
  </cols>
  <sheetData>
    <row r="1" spans="1:25" s="1" customFormat="1" x14ac:dyDescent="0.3">
      <c r="A1" s="1" t="s">
        <v>2</v>
      </c>
      <c r="B1" s="1" t="s">
        <v>1</v>
      </c>
      <c r="C1" s="1" t="s">
        <v>0</v>
      </c>
      <c r="D1" s="1" t="s">
        <v>3</v>
      </c>
      <c r="E1" s="1" t="s">
        <v>9</v>
      </c>
      <c r="F1" s="1" t="s">
        <v>10</v>
      </c>
      <c r="G1" s="1" t="s">
        <v>4</v>
      </c>
      <c r="H1" s="1" t="s">
        <v>0</v>
      </c>
      <c r="I1" s="1" t="s">
        <v>3</v>
      </c>
      <c r="J1" s="1" t="s">
        <v>9</v>
      </c>
      <c r="K1" s="1" t="s">
        <v>10</v>
      </c>
      <c r="L1" s="1" t="s">
        <v>5</v>
      </c>
      <c r="M1" s="1" t="s">
        <v>0</v>
      </c>
      <c r="N1" s="1" t="s">
        <v>3</v>
      </c>
      <c r="O1" s="1" t="s">
        <v>9</v>
      </c>
      <c r="P1" s="1" t="s">
        <v>10</v>
      </c>
      <c r="Q1" s="1" t="s">
        <v>6</v>
      </c>
      <c r="R1" s="1" t="s">
        <v>0</v>
      </c>
      <c r="S1" s="1" t="s">
        <v>3</v>
      </c>
      <c r="T1" s="1" t="s">
        <v>9</v>
      </c>
      <c r="U1" s="1" t="s">
        <v>10</v>
      </c>
      <c r="W1" s="1" t="s">
        <v>11</v>
      </c>
      <c r="X1" s="1" t="s">
        <v>12</v>
      </c>
      <c r="Y1" s="1" t="s">
        <v>13</v>
      </c>
    </row>
    <row r="2" spans="1:25" x14ac:dyDescent="0.3">
      <c r="A2">
        <v>0</v>
      </c>
      <c r="B2" t="s">
        <v>7</v>
      </c>
      <c r="C2">
        <v>250</v>
      </c>
      <c r="D2" s="2">
        <v>0</v>
      </c>
      <c r="E2" s="3">
        <f>12.12-((12.12-1.3)*EXP(-0.052*D2))</f>
        <v>1.3000000000000007</v>
      </c>
      <c r="F2" s="4">
        <v>0</v>
      </c>
      <c r="G2" t="s">
        <v>14</v>
      </c>
      <c r="H2">
        <v>250</v>
      </c>
      <c r="I2">
        <v>0</v>
      </c>
      <c r="J2" s="2">
        <f>12.12-((12.12-1.3)*EXP(-0.052*I2))</f>
        <v>1.3000000000000007</v>
      </c>
      <c r="K2" s="5">
        <v>0</v>
      </c>
      <c r="L2" t="s">
        <v>15</v>
      </c>
      <c r="M2">
        <v>250</v>
      </c>
      <c r="N2">
        <v>0</v>
      </c>
      <c r="O2" s="2">
        <f>12.12-((12.12-1.3)*EXP(-0.052*N2))</f>
        <v>1.3000000000000007</v>
      </c>
      <c r="P2" s="5">
        <v>0</v>
      </c>
      <c r="Q2" t="s">
        <v>8</v>
      </c>
      <c r="R2">
        <v>250</v>
      </c>
      <c r="S2">
        <v>0</v>
      </c>
      <c r="T2" s="2">
        <f>12.12-((12.12-1.3)*EXP(-0.052*S2))</f>
        <v>1.3000000000000007</v>
      </c>
      <c r="U2" s="5">
        <v>0</v>
      </c>
      <c r="W2" s="2">
        <f>((U2+P2+K2+F2)*3.67)/1000</f>
        <v>0</v>
      </c>
      <c r="X2">
        <f>W2*0.2</f>
        <v>0</v>
      </c>
      <c r="Y2" s="2">
        <f>W2+X2</f>
        <v>0</v>
      </c>
    </row>
    <row r="3" spans="1:25" x14ac:dyDescent="0.3">
      <c r="A3">
        <v>1</v>
      </c>
      <c r="B3" t="s">
        <v>7</v>
      </c>
      <c r="C3" s="6">
        <f>C2*0.45</f>
        <v>112.5</v>
      </c>
      <c r="D3" s="2">
        <f>A3*0.6</f>
        <v>0.6</v>
      </c>
      <c r="E3" s="3">
        <f>12.12-((12.12-1.3)*EXP(-0.052*D3))</f>
        <v>1.6323720346770081</v>
      </c>
      <c r="F3" s="4">
        <f>C3*0.55*EXP(-1.948+1.969*LN(D3)+0.66*LN(E3)+0.828*LN(0.662))</f>
        <v>3.168257158363796</v>
      </c>
      <c r="G3" t="s">
        <v>14</v>
      </c>
      <c r="H3" s="6">
        <f>H2*0.45</f>
        <v>112.5</v>
      </c>
      <c r="I3" s="2">
        <f>A3*0.6</f>
        <v>0.6</v>
      </c>
      <c r="J3" s="2">
        <f>12.12-((12.12-1.3)*EXP(-0.052*I3))</f>
        <v>1.6323720346770081</v>
      </c>
      <c r="K3" s="5">
        <f>H3*0.55*EXP(-1.948+1.969*LN(I3)+0.66*LN(J3)+0.828*LN(0.662))</f>
        <v>3.168257158363796</v>
      </c>
      <c r="L3" t="s">
        <v>15</v>
      </c>
      <c r="M3" s="6">
        <f>M2*0.45</f>
        <v>112.5</v>
      </c>
      <c r="N3">
        <f>A3*1.37</f>
        <v>1.37</v>
      </c>
      <c r="O3" s="2">
        <f t="shared" ref="O3:O32" si="0">12.12-((12.12-1.3)*EXP(-0.052*N3))</f>
        <v>2.044000857185722</v>
      </c>
      <c r="P3" s="5">
        <f>M3*0.55*EXP(-1.948+1.969*LN(N3)+0.66*LN(O3)+0.828*LN(0.662))</f>
        <v>18.676705973075659</v>
      </c>
      <c r="Q3" t="s">
        <v>8</v>
      </c>
      <c r="R3" s="6">
        <f>R2*0.45</f>
        <v>112.5</v>
      </c>
      <c r="S3">
        <f>A3*1.37</f>
        <v>1.37</v>
      </c>
      <c r="T3" s="2">
        <f>12.12-((12.12-1.3)*EXP(-0.052*S3))</f>
        <v>2.044000857185722</v>
      </c>
      <c r="U3" s="5">
        <f>R3*0.55*EXP(-1.948+1.969*LN(S3)+0.66*LN(T3)+0.828*LN(0.662))</f>
        <v>18.676705973075659</v>
      </c>
      <c r="W3" s="2">
        <f>((U3+P3+K3+F3)*3.67)/1000</f>
        <v>0.16034202938476561</v>
      </c>
      <c r="X3">
        <f>W3*0.2</f>
        <v>3.2068405876953122E-2</v>
      </c>
      <c r="Y3" s="2">
        <f>W3+X3</f>
        <v>0.19241043526171872</v>
      </c>
    </row>
    <row r="4" spans="1:25" x14ac:dyDescent="0.3">
      <c r="A4">
        <v>2</v>
      </c>
      <c r="B4" t="s">
        <v>7</v>
      </c>
      <c r="C4" s="6">
        <f>0.995*C3</f>
        <v>111.9375</v>
      </c>
      <c r="D4" s="2">
        <f t="shared" ref="D4:D32" si="1">A4*0.6</f>
        <v>1.2</v>
      </c>
      <c r="E4" s="3">
        <f t="shared" ref="E3:E32" si="2">12.12-((12.12-1.3)*EXP(-0.052*D4))</f>
        <v>1.9545341646002878</v>
      </c>
      <c r="F4" s="4">
        <f t="shared" ref="F4:F32" si="3">C4*0.55*EXP(-1.948+1.969*LN(D4)+0.66*LN(E4)+0.828*LN(0.662))</f>
        <v>13.899509872111947</v>
      </c>
      <c r="G4" t="s">
        <v>14</v>
      </c>
      <c r="H4" s="6">
        <f>0.995*H3</f>
        <v>111.9375</v>
      </c>
      <c r="I4" s="2">
        <f t="shared" ref="I4:I32" si="4">A4*0.6</f>
        <v>1.2</v>
      </c>
      <c r="J4" s="2">
        <f t="shared" ref="J4:J32" si="5">12.12-((12.12-1.3)*EXP(-0.052*I4))</f>
        <v>1.9545341646002878</v>
      </c>
      <c r="K4" s="5">
        <f t="shared" ref="K4:K32" si="6">H4*0.55*EXP(-1.948+1.969*LN(I4)+0.66*LN(J4)+0.828*LN(0.662))</f>
        <v>13.899509872111947</v>
      </c>
      <c r="L4" t="s">
        <v>15</v>
      </c>
      <c r="M4" s="6">
        <f>0.995*M3</f>
        <v>111.9375</v>
      </c>
      <c r="N4">
        <f t="shared" ref="N4:N32" si="7">A4*1.37</f>
        <v>2.74</v>
      </c>
      <c r="O4" s="2">
        <f t="shared" si="0"/>
        <v>2.7368430012944458</v>
      </c>
      <c r="P4" s="5">
        <f t="shared" ref="P4:P32" si="8">M4*0.55*EXP(-1.948+1.969*LN(N4)+0.66*LN(O4)+0.828*LN(0.662))</f>
        <v>88.210206630056476</v>
      </c>
      <c r="Q4" t="s">
        <v>8</v>
      </c>
      <c r="R4" s="6">
        <f>0.995*R3</f>
        <v>111.9375</v>
      </c>
      <c r="S4">
        <f t="shared" ref="S4:S32" si="9">A4*1.37</f>
        <v>2.74</v>
      </c>
      <c r="T4" s="2">
        <f t="shared" ref="T4:T32" si="10">12.12-((12.12-1.3)*EXP(-0.052*S4))</f>
        <v>2.7368430012944458</v>
      </c>
      <c r="U4" s="5">
        <f t="shared" ref="U4:U32" si="11">R4*0.55*EXP(-1.948+1.969*LN(S4)+0.66*LN(T4)+0.828*LN(0.662))</f>
        <v>88.210206630056476</v>
      </c>
      <c r="W4" s="2">
        <f t="shared" ref="W4:W32" si="12">((U4+P4+K4+F4)*3.67)/1000</f>
        <v>0.74948531912591609</v>
      </c>
      <c r="X4">
        <f t="shared" ref="X3:X32" si="13">W4*0.2</f>
        <v>0.14989706382518322</v>
      </c>
      <c r="Y4" s="2">
        <f t="shared" ref="Y3:Y32" si="14">W4+X4</f>
        <v>0.89938238295109929</v>
      </c>
    </row>
    <row r="5" spans="1:25" x14ac:dyDescent="0.3">
      <c r="A5">
        <v>3</v>
      </c>
      <c r="B5" t="s">
        <v>7</v>
      </c>
      <c r="C5" s="6">
        <f t="shared" ref="C5:C32" si="15">0.995*C4</f>
        <v>111.3778125</v>
      </c>
      <c r="D5" s="2">
        <f t="shared" si="1"/>
        <v>1.7999999999999998</v>
      </c>
      <c r="E5" s="3">
        <f t="shared" si="2"/>
        <v>2.266800020714097</v>
      </c>
      <c r="F5" s="4">
        <f t="shared" si="3"/>
        <v>33.886788941499482</v>
      </c>
      <c r="G5" t="s">
        <v>14</v>
      </c>
      <c r="H5" s="6">
        <f t="shared" ref="H5:H32" si="16">0.995*H4</f>
        <v>111.3778125</v>
      </c>
      <c r="I5" s="2">
        <f t="shared" si="4"/>
        <v>1.7999999999999998</v>
      </c>
      <c r="J5" s="2">
        <f t="shared" si="5"/>
        <v>2.266800020714097</v>
      </c>
      <c r="K5" s="5">
        <f t="shared" si="6"/>
        <v>33.886788941499482</v>
      </c>
      <c r="L5" t="s">
        <v>15</v>
      </c>
      <c r="M5" s="6">
        <f t="shared" ref="M5:M32" si="17">0.995*M4</f>
        <v>111.3778125</v>
      </c>
      <c r="N5">
        <f t="shared" si="7"/>
        <v>4.1100000000000003</v>
      </c>
      <c r="O5" s="2">
        <f t="shared" si="0"/>
        <v>3.3820441889233859</v>
      </c>
      <c r="P5" s="5">
        <f t="shared" si="8"/>
        <v>224.25338564347206</v>
      </c>
      <c r="Q5" t="s">
        <v>8</v>
      </c>
      <c r="R5" s="6">
        <f t="shared" ref="R5:R32" si="18">0.995*R4</f>
        <v>111.3778125</v>
      </c>
      <c r="S5">
        <f t="shared" si="9"/>
        <v>4.1100000000000003</v>
      </c>
      <c r="T5" s="2">
        <f t="shared" si="10"/>
        <v>3.3820441889233859</v>
      </c>
      <c r="U5" s="5">
        <f t="shared" si="11"/>
        <v>224.25338564347206</v>
      </c>
      <c r="W5" s="2">
        <f t="shared" si="12"/>
        <v>1.894748881453691</v>
      </c>
      <c r="X5">
        <f t="shared" si="13"/>
        <v>0.37894977629073823</v>
      </c>
      <c r="Y5" s="2">
        <f t="shared" si="14"/>
        <v>2.2736986577444291</v>
      </c>
    </row>
    <row r="6" spans="1:25" x14ac:dyDescent="0.3">
      <c r="A6">
        <v>4</v>
      </c>
      <c r="B6" t="s">
        <v>7</v>
      </c>
      <c r="C6" s="6">
        <f t="shared" si="15"/>
        <v>110.8209234375</v>
      </c>
      <c r="D6" s="2">
        <f t="shared" si="1"/>
        <v>2.4</v>
      </c>
      <c r="E6" s="3">
        <f t="shared" si="2"/>
        <v>2.5694735997524223</v>
      </c>
      <c r="F6" s="4">
        <f t="shared" si="3"/>
        <v>64.533065994562079</v>
      </c>
      <c r="G6" t="s">
        <v>14</v>
      </c>
      <c r="H6" s="6">
        <f t="shared" si="16"/>
        <v>110.8209234375</v>
      </c>
      <c r="I6" s="2">
        <f t="shared" si="4"/>
        <v>2.4</v>
      </c>
      <c r="J6" s="2">
        <f t="shared" si="5"/>
        <v>2.5694735997524223</v>
      </c>
      <c r="K6" s="5">
        <f t="shared" si="6"/>
        <v>64.533065994562079</v>
      </c>
      <c r="L6" t="s">
        <v>15</v>
      </c>
      <c r="M6" s="6">
        <f t="shared" si="17"/>
        <v>110.8209234375</v>
      </c>
      <c r="N6">
        <f t="shared" si="7"/>
        <v>5.48</v>
      </c>
      <c r="O6" s="2">
        <f t="shared" si="0"/>
        <v>3.9828802899854878</v>
      </c>
      <c r="P6" s="5">
        <f t="shared" si="8"/>
        <v>437.96391123586864</v>
      </c>
      <c r="Q6" t="s">
        <v>8</v>
      </c>
      <c r="R6" s="6">
        <f t="shared" si="18"/>
        <v>110.8209234375</v>
      </c>
      <c r="S6">
        <f t="shared" si="9"/>
        <v>5.48</v>
      </c>
      <c r="T6" s="2">
        <f t="shared" si="10"/>
        <v>3.9828802899854878</v>
      </c>
      <c r="U6" s="5">
        <f t="shared" si="11"/>
        <v>437.96391123586864</v>
      </c>
      <c r="W6" s="2">
        <f t="shared" si="12"/>
        <v>3.6883278128713615</v>
      </c>
      <c r="X6">
        <f t="shared" si="13"/>
        <v>0.73766556257427229</v>
      </c>
      <c r="Y6" s="2">
        <f t="shared" si="14"/>
        <v>4.4259933754456338</v>
      </c>
    </row>
    <row r="7" spans="1:25" x14ac:dyDescent="0.3">
      <c r="A7">
        <v>5</v>
      </c>
      <c r="B7" t="s">
        <v>7</v>
      </c>
      <c r="C7" s="6">
        <f t="shared" si="15"/>
        <v>110.26681882031249</v>
      </c>
      <c r="D7" s="2">
        <f t="shared" si="1"/>
        <v>3</v>
      </c>
      <c r="E7" s="3">
        <f t="shared" si="2"/>
        <v>2.8628495601855803</v>
      </c>
      <c r="F7" s="4">
        <f t="shared" si="3"/>
        <v>107.00672630225884</v>
      </c>
      <c r="G7" t="s">
        <v>14</v>
      </c>
      <c r="H7" s="6">
        <f t="shared" si="16"/>
        <v>110.26681882031249</v>
      </c>
      <c r="I7" s="2">
        <f t="shared" si="4"/>
        <v>3</v>
      </c>
      <c r="J7" s="2">
        <f t="shared" si="5"/>
        <v>2.8628495601855803</v>
      </c>
      <c r="K7" s="5">
        <f t="shared" si="6"/>
        <v>107.00672630225884</v>
      </c>
      <c r="L7" t="s">
        <v>15</v>
      </c>
      <c r="M7" s="6">
        <f t="shared" si="17"/>
        <v>110.26681882031249</v>
      </c>
      <c r="N7">
        <f t="shared" si="7"/>
        <v>6.8500000000000005</v>
      </c>
      <c r="O7" s="2">
        <f t="shared" si="0"/>
        <v>4.5424019202325878</v>
      </c>
      <c r="P7" s="5">
        <f t="shared" si="8"/>
        <v>737.48892613599435</v>
      </c>
      <c r="Q7" t="s">
        <v>8</v>
      </c>
      <c r="R7" s="6">
        <f t="shared" si="18"/>
        <v>110.26681882031249</v>
      </c>
      <c r="S7">
        <f t="shared" si="9"/>
        <v>6.8500000000000005</v>
      </c>
      <c r="T7" s="2">
        <f t="shared" si="10"/>
        <v>4.5424019202325878</v>
      </c>
      <c r="U7" s="5">
        <f t="shared" si="11"/>
        <v>737.48892613599435</v>
      </c>
      <c r="W7" s="2">
        <f t="shared" si="12"/>
        <v>6.1985980888967775</v>
      </c>
      <c r="X7">
        <f t="shared" si="13"/>
        <v>1.2397196177793557</v>
      </c>
      <c r="Y7" s="2">
        <f t="shared" si="14"/>
        <v>7.4383177066761332</v>
      </c>
    </row>
    <row r="8" spans="1:25" x14ac:dyDescent="0.3">
      <c r="A8">
        <v>6</v>
      </c>
      <c r="B8" t="s">
        <v>7</v>
      </c>
      <c r="C8" s="6">
        <f t="shared" si="15"/>
        <v>109.71548472621093</v>
      </c>
      <c r="D8" s="2">
        <f t="shared" si="1"/>
        <v>3.5999999999999996</v>
      </c>
      <c r="E8" s="3">
        <f t="shared" si="2"/>
        <v>3.1472135090758098</v>
      </c>
      <c r="F8" s="4">
        <f t="shared" si="3"/>
        <v>162.28795982834458</v>
      </c>
      <c r="G8" t="s">
        <v>14</v>
      </c>
      <c r="H8" s="6">
        <f t="shared" si="16"/>
        <v>109.71548472621093</v>
      </c>
      <c r="I8" s="2">
        <f t="shared" si="4"/>
        <v>3.5999999999999996</v>
      </c>
      <c r="J8" s="2">
        <f t="shared" si="5"/>
        <v>3.1472135090758098</v>
      </c>
      <c r="K8" s="5">
        <f t="shared" si="6"/>
        <v>162.28795982834458</v>
      </c>
      <c r="L8" t="s">
        <v>15</v>
      </c>
      <c r="M8" s="6">
        <f t="shared" si="17"/>
        <v>109.71548472621093</v>
      </c>
      <c r="N8">
        <f t="shared" si="7"/>
        <v>8.2200000000000006</v>
      </c>
      <c r="O8" s="2">
        <f t="shared" si="0"/>
        <v>5.0634499300991163</v>
      </c>
      <c r="P8" s="5">
        <f t="shared" si="8"/>
        <v>1128.7888009295079</v>
      </c>
      <c r="Q8" t="s">
        <v>8</v>
      </c>
      <c r="R8" s="6">
        <f t="shared" si="18"/>
        <v>109.71548472621093</v>
      </c>
      <c r="S8">
        <f t="shared" si="9"/>
        <v>8.2200000000000006</v>
      </c>
      <c r="T8" s="2">
        <f t="shared" si="10"/>
        <v>5.0634499300991163</v>
      </c>
      <c r="U8" s="5">
        <f t="shared" si="11"/>
        <v>1128.7888009295079</v>
      </c>
      <c r="W8" s="2">
        <f t="shared" si="12"/>
        <v>9.4765034239626367</v>
      </c>
      <c r="X8">
        <f t="shared" si="13"/>
        <v>1.8953006847925273</v>
      </c>
      <c r="Y8" s="2">
        <f t="shared" si="14"/>
        <v>11.371804108755164</v>
      </c>
    </row>
    <row r="9" spans="1:25" x14ac:dyDescent="0.3">
      <c r="A9">
        <v>7</v>
      </c>
      <c r="B9" t="s">
        <v>7</v>
      </c>
      <c r="C9" s="6">
        <f t="shared" si="15"/>
        <v>109.16690730257987</v>
      </c>
      <c r="D9" s="2">
        <f t="shared" si="1"/>
        <v>4.2</v>
      </c>
      <c r="E9" s="3">
        <f t="shared" si="2"/>
        <v>3.4228422801211735</v>
      </c>
      <c r="F9" s="4">
        <f t="shared" si="3"/>
        <v>231.20203893174272</v>
      </c>
      <c r="G9" t="s">
        <v>14</v>
      </c>
      <c r="H9" s="6">
        <f t="shared" si="16"/>
        <v>109.16690730257987</v>
      </c>
      <c r="I9" s="2">
        <f t="shared" si="4"/>
        <v>4.2</v>
      </c>
      <c r="J9" s="2">
        <f t="shared" si="5"/>
        <v>3.4228422801211735</v>
      </c>
      <c r="K9" s="5">
        <f t="shared" si="6"/>
        <v>231.20203893174272</v>
      </c>
      <c r="L9" t="s">
        <v>15</v>
      </c>
      <c r="M9" s="6">
        <f t="shared" si="17"/>
        <v>109.16690730257987</v>
      </c>
      <c r="N9">
        <f t="shared" si="7"/>
        <v>9.59</v>
      </c>
      <c r="O9" s="2">
        <f t="shared" si="0"/>
        <v>5.5486698285076379</v>
      </c>
      <c r="P9" s="5">
        <f t="shared" si="8"/>
        <v>1616.1585393573775</v>
      </c>
      <c r="Q9" t="s">
        <v>8</v>
      </c>
      <c r="R9" s="6">
        <f t="shared" si="18"/>
        <v>109.16690730257987</v>
      </c>
      <c r="S9">
        <f t="shared" si="9"/>
        <v>9.59</v>
      </c>
      <c r="T9" s="2">
        <f t="shared" si="10"/>
        <v>5.5486698285076379</v>
      </c>
      <c r="U9" s="5">
        <f t="shared" si="11"/>
        <v>1616.1585393573775</v>
      </c>
      <c r="W9" s="2">
        <f t="shared" si="12"/>
        <v>13.559626644642142</v>
      </c>
      <c r="X9">
        <f t="shared" si="13"/>
        <v>2.7119253289284284</v>
      </c>
      <c r="Y9" s="2">
        <f t="shared" si="14"/>
        <v>16.27155197357057</v>
      </c>
    </row>
    <row r="10" spans="1:25" x14ac:dyDescent="0.3">
      <c r="A10">
        <v>8</v>
      </c>
      <c r="B10" t="s">
        <v>7</v>
      </c>
      <c r="C10" s="6">
        <f t="shared" si="15"/>
        <v>108.62107276606697</v>
      </c>
      <c r="D10" s="2">
        <f t="shared" si="1"/>
        <v>4.8</v>
      </c>
      <c r="E10" s="3">
        <f t="shared" si="2"/>
        <v>3.6900042031584146</v>
      </c>
      <c r="F10" s="4">
        <f t="shared" si="3"/>
        <v>314.44396668187636</v>
      </c>
      <c r="G10" t="s">
        <v>14</v>
      </c>
      <c r="H10" s="6">
        <f t="shared" si="16"/>
        <v>108.62107276606697</v>
      </c>
      <c r="I10" s="2">
        <f t="shared" si="4"/>
        <v>4.8</v>
      </c>
      <c r="J10" s="2">
        <f t="shared" si="5"/>
        <v>3.6900042031584146</v>
      </c>
      <c r="K10" s="5">
        <f t="shared" si="6"/>
        <v>314.44396668187636</v>
      </c>
      <c r="L10" t="s">
        <v>15</v>
      </c>
      <c r="M10" s="6">
        <f t="shared" si="17"/>
        <v>108.62107276606697</v>
      </c>
      <c r="N10">
        <f t="shared" si="7"/>
        <v>10.96</v>
      </c>
      <c r="O10" s="2">
        <f t="shared" si="0"/>
        <v>6.0005252148699952</v>
      </c>
      <c r="P10" s="5">
        <f t="shared" si="8"/>
        <v>2202.5888566831422</v>
      </c>
      <c r="Q10" t="s">
        <v>8</v>
      </c>
      <c r="R10" s="6">
        <f t="shared" si="18"/>
        <v>108.62107276606697</v>
      </c>
      <c r="S10">
        <f t="shared" si="9"/>
        <v>10.96</v>
      </c>
      <c r="T10" s="2">
        <f t="shared" si="10"/>
        <v>6.0005252148699952</v>
      </c>
      <c r="U10" s="5">
        <f t="shared" si="11"/>
        <v>2202.5888566831422</v>
      </c>
      <c r="W10" s="2">
        <f t="shared" si="12"/>
        <v>18.475020923499237</v>
      </c>
      <c r="X10">
        <f t="shared" si="13"/>
        <v>3.6950041846998474</v>
      </c>
      <c r="Y10" s="2">
        <f t="shared" si="14"/>
        <v>22.170025108199084</v>
      </c>
    </row>
    <row r="11" spans="1:25" x14ac:dyDescent="0.3">
      <c r="A11">
        <v>9</v>
      </c>
      <c r="B11" t="s">
        <v>7</v>
      </c>
      <c r="C11" s="6">
        <f t="shared" si="15"/>
        <v>108.07796740223664</v>
      </c>
      <c r="D11" s="2">
        <f t="shared" si="1"/>
        <v>5.3999999999999995</v>
      </c>
      <c r="E11" s="3">
        <f t="shared" si="2"/>
        <v>3.9489593653871449</v>
      </c>
      <c r="F11" s="4">
        <f t="shared" si="3"/>
        <v>412.59740704308803</v>
      </c>
      <c r="G11" t="s">
        <v>14</v>
      </c>
      <c r="H11" s="6">
        <f t="shared" si="16"/>
        <v>108.07796740223664</v>
      </c>
      <c r="I11" s="2">
        <f t="shared" si="4"/>
        <v>5.3999999999999995</v>
      </c>
      <c r="J11" s="2">
        <f t="shared" si="5"/>
        <v>3.9489593653871449</v>
      </c>
      <c r="K11" s="5">
        <f t="shared" si="6"/>
        <v>412.59740704308803</v>
      </c>
      <c r="L11" t="s">
        <v>15</v>
      </c>
      <c r="M11" s="6">
        <f t="shared" si="17"/>
        <v>108.07796740223664</v>
      </c>
      <c r="N11">
        <f t="shared" si="7"/>
        <v>12.330000000000002</v>
      </c>
      <c r="O11" s="2">
        <f t="shared" si="0"/>
        <v>6.4213102874821137</v>
      </c>
      <c r="P11" s="5">
        <f t="shared" si="8"/>
        <v>2890.0312133916414</v>
      </c>
      <c r="Q11" t="s">
        <v>8</v>
      </c>
      <c r="R11" s="6">
        <f t="shared" si="18"/>
        <v>108.07796740223664</v>
      </c>
      <c r="S11">
        <f t="shared" si="9"/>
        <v>12.330000000000002</v>
      </c>
      <c r="T11" s="2">
        <f t="shared" si="10"/>
        <v>6.4213102874821137</v>
      </c>
      <c r="U11" s="5">
        <f t="shared" si="11"/>
        <v>2890.0312133916414</v>
      </c>
      <c r="W11" s="2">
        <f t="shared" si="12"/>
        <v>24.241294073990918</v>
      </c>
      <c r="X11">
        <f t="shared" si="13"/>
        <v>4.848258814798184</v>
      </c>
      <c r="Y11" s="2">
        <f t="shared" si="14"/>
        <v>29.0895528887891</v>
      </c>
    </row>
    <row r="12" spans="1:25" x14ac:dyDescent="0.3">
      <c r="A12">
        <v>10</v>
      </c>
      <c r="B12" t="s">
        <v>7</v>
      </c>
      <c r="C12" s="6">
        <f t="shared" si="15"/>
        <v>107.53757756522545</v>
      </c>
      <c r="D12" s="2">
        <f t="shared" si="1"/>
        <v>6</v>
      </c>
      <c r="E12" s="3">
        <f t="shared" si="2"/>
        <v>4.1999598645696574</v>
      </c>
      <c r="F12" s="4">
        <f t="shared" si="3"/>
        <v>526.14967651436075</v>
      </c>
      <c r="G12" t="s">
        <v>14</v>
      </c>
      <c r="H12" s="6">
        <f t="shared" si="16"/>
        <v>107.53757756522545</v>
      </c>
      <c r="I12" s="2">
        <f t="shared" si="4"/>
        <v>6</v>
      </c>
      <c r="J12" s="2">
        <f t="shared" si="5"/>
        <v>4.1999598645696574</v>
      </c>
      <c r="K12" s="5">
        <f t="shared" si="6"/>
        <v>526.14967651436075</v>
      </c>
      <c r="L12" t="s">
        <v>15</v>
      </c>
      <c r="M12" s="6">
        <f t="shared" si="17"/>
        <v>107.53757756522545</v>
      </c>
      <c r="N12">
        <f t="shared" si="7"/>
        <v>13.700000000000001</v>
      </c>
      <c r="O12" s="2">
        <f t="shared" si="0"/>
        <v>6.8131614918211865</v>
      </c>
      <c r="P12" s="5">
        <f t="shared" si="8"/>
        <v>3679.6001741843452</v>
      </c>
      <c r="Q12" t="s">
        <v>8</v>
      </c>
      <c r="R12" s="6">
        <f t="shared" si="18"/>
        <v>107.53757756522545</v>
      </c>
      <c r="S12">
        <f t="shared" si="9"/>
        <v>13.700000000000001</v>
      </c>
      <c r="T12" s="2">
        <f t="shared" si="10"/>
        <v>6.8131614918211865</v>
      </c>
      <c r="U12" s="5">
        <f t="shared" si="11"/>
        <v>3679.6001741843452</v>
      </c>
      <c r="W12" s="2">
        <f t="shared" si="12"/>
        <v>30.870203904128498</v>
      </c>
      <c r="X12">
        <f t="shared" si="13"/>
        <v>6.1740407808256998</v>
      </c>
      <c r="Y12" s="2">
        <f t="shared" si="14"/>
        <v>37.044244684954201</v>
      </c>
    </row>
    <row r="13" spans="1:25" x14ac:dyDescent="0.3">
      <c r="A13">
        <v>11</v>
      </c>
      <c r="B13" t="s">
        <v>7</v>
      </c>
      <c r="C13" s="6">
        <f t="shared" si="15"/>
        <v>106.99988967739932</v>
      </c>
      <c r="D13" s="2">
        <f t="shared" si="1"/>
        <v>6.6</v>
      </c>
      <c r="E13" s="3">
        <f t="shared" si="2"/>
        <v>4.4432500544528875</v>
      </c>
      <c r="F13" s="4">
        <f t="shared" si="3"/>
        <v>655.50391704092431</v>
      </c>
      <c r="G13" t="s">
        <v>14</v>
      </c>
      <c r="H13" s="6">
        <f t="shared" si="16"/>
        <v>106.99988967739932</v>
      </c>
      <c r="I13" s="2">
        <f t="shared" si="4"/>
        <v>6.6</v>
      </c>
      <c r="J13" s="2">
        <f t="shared" si="5"/>
        <v>4.4432500544528875</v>
      </c>
      <c r="K13" s="5">
        <f t="shared" si="6"/>
        <v>655.50391704092431</v>
      </c>
      <c r="L13" t="s">
        <v>15</v>
      </c>
      <c r="M13" s="6">
        <f t="shared" si="17"/>
        <v>106.99988967739932</v>
      </c>
      <c r="N13">
        <f t="shared" si="7"/>
        <v>15.07</v>
      </c>
      <c r="O13" s="2">
        <f t="shared" si="0"/>
        <v>7.1780683678869188</v>
      </c>
      <c r="P13" s="5">
        <f t="shared" si="8"/>
        <v>4571.7322503773212</v>
      </c>
      <c r="Q13" t="s">
        <v>8</v>
      </c>
      <c r="R13" s="6">
        <f t="shared" si="18"/>
        <v>106.99988967739932</v>
      </c>
      <c r="S13">
        <f t="shared" si="9"/>
        <v>15.07</v>
      </c>
      <c r="T13" s="2">
        <f t="shared" si="10"/>
        <v>7.1780683678869188</v>
      </c>
      <c r="U13" s="5">
        <f t="shared" si="11"/>
        <v>4571.7322503773212</v>
      </c>
      <c r="W13" s="2">
        <f t="shared" si="12"/>
        <v>38.36791346884992</v>
      </c>
      <c r="X13">
        <f t="shared" si="13"/>
        <v>7.6735826937699843</v>
      </c>
      <c r="Y13" s="2">
        <f t="shared" si="14"/>
        <v>46.041496162619907</v>
      </c>
    </row>
    <row r="14" spans="1:25" x14ac:dyDescent="0.3">
      <c r="A14">
        <v>12</v>
      </c>
      <c r="B14" t="s">
        <v>7</v>
      </c>
      <c r="C14" s="6">
        <f t="shared" si="15"/>
        <v>106.46489022901233</v>
      </c>
      <c r="D14" s="2">
        <f t="shared" si="1"/>
        <v>7.1999999999999993</v>
      </c>
      <c r="E14" s="3">
        <f t="shared" si="2"/>
        <v>4.6790667826514172</v>
      </c>
      <c r="F14" s="4">
        <f t="shared" si="3"/>
        <v>800.98918270646266</v>
      </c>
      <c r="G14" t="s">
        <v>14</v>
      </c>
      <c r="H14" s="6">
        <f t="shared" si="16"/>
        <v>106.46489022901233</v>
      </c>
      <c r="I14" s="2">
        <f t="shared" si="4"/>
        <v>7.1999999999999993</v>
      </c>
      <c r="J14" s="2">
        <f t="shared" si="5"/>
        <v>4.6790667826514172</v>
      </c>
      <c r="K14" s="5">
        <f t="shared" si="6"/>
        <v>800.98918270646266</v>
      </c>
      <c r="L14" t="s">
        <v>15</v>
      </c>
      <c r="M14" s="6">
        <f t="shared" si="17"/>
        <v>106.46489022901233</v>
      </c>
      <c r="N14">
        <f t="shared" si="7"/>
        <v>16.440000000000001</v>
      </c>
      <c r="O14" s="2">
        <f t="shared" si="0"/>
        <v>7.5178836516619052</v>
      </c>
      <c r="P14" s="5">
        <f t="shared" si="8"/>
        <v>5566.3130952766514</v>
      </c>
      <c r="Q14" t="s">
        <v>8</v>
      </c>
      <c r="R14" s="6">
        <f t="shared" si="18"/>
        <v>106.46489022901233</v>
      </c>
      <c r="S14">
        <f t="shared" si="9"/>
        <v>16.440000000000001</v>
      </c>
      <c r="T14" s="2">
        <f t="shared" si="10"/>
        <v>7.5178836516619052</v>
      </c>
      <c r="U14" s="5">
        <f t="shared" si="11"/>
        <v>5566.3130952766514</v>
      </c>
      <c r="W14" s="2">
        <f t="shared" si="12"/>
        <v>46.735998720396054</v>
      </c>
      <c r="X14">
        <f t="shared" si="13"/>
        <v>9.3471997440792105</v>
      </c>
      <c r="Y14" s="2">
        <f t="shared" si="14"/>
        <v>56.083198464475267</v>
      </c>
    </row>
    <row r="15" spans="1:25" x14ac:dyDescent="0.3">
      <c r="A15">
        <v>13</v>
      </c>
      <c r="B15" t="s">
        <v>7</v>
      </c>
      <c r="C15" s="6">
        <f t="shared" si="15"/>
        <v>105.93256577786727</v>
      </c>
      <c r="D15" s="2">
        <f t="shared" si="1"/>
        <v>7.8</v>
      </c>
      <c r="E15" s="3">
        <f t="shared" si="2"/>
        <v>4.907639621223125</v>
      </c>
      <c r="F15" s="4">
        <f t="shared" si="3"/>
        <v>962.86893732044439</v>
      </c>
      <c r="G15" t="s">
        <v>14</v>
      </c>
      <c r="H15" s="6">
        <f t="shared" si="16"/>
        <v>105.93256577786727</v>
      </c>
      <c r="I15" s="2">
        <f t="shared" si="4"/>
        <v>7.8</v>
      </c>
      <c r="J15" s="2">
        <f t="shared" si="5"/>
        <v>4.907639621223125</v>
      </c>
      <c r="K15" s="5">
        <f t="shared" si="6"/>
        <v>962.86893732044439</v>
      </c>
      <c r="L15" t="s">
        <v>15</v>
      </c>
      <c r="M15" s="6">
        <f t="shared" si="17"/>
        <v>105.93256577786727</v>
      </c>
      <c r="N15">
        <f t="shared" si="7"/>
        <v>17.810000000000002</v>
      </c>
      <c r="O15" s="2">
        <f t="shared" si="0"/>
        <v>7.8343326819790926</v>
      </c>
      <c r="P15" s="5">
        <f t="shared" si="8"/>
        <v>6662.7808565736086</v>
      </c>
      <c r="Q15" t="s">
        <v>8</v>
      </c>
      <c r="R15" s="6">
        <f t="shared" si="18"/>
        <v>105.93256577786727</v>
      </c>
      <c r="S15">
        <f t="shared" si="9"/>
        <v>17.810000000000002</v>
      </c>
      <c r="T15" s="2">
        <f t="shared" si="10"/>
        <v>7.8343326819790926</v>
      </c>
      <c r="U15" s="5">
        <f t="shared" si="11"/>
        <v>6662.7808565736086</v>
      </c>
      <c r="W15" s="2">
        <f t="shared" si="12"/>
        <v>55.972269487182352</v>
      </c>
      <c r="X15">
        <f t="shared" si="13"/>
        <v>11.194453897436471</v>
      </c>
      <c r="Y15" s="2">
        <f t="shared" si="14"/>
        <v>67.16672338461882</v>
      </c>
    </row>
    <row r="16" spans="1:25" x14ac:dyDescent="0.3">
      <c r="A16">
        <v>14</v>
      </c>
      <c r="B16" t="s">
        <v>7</v>
      </c>
      <c r="C16" s="6">
        <f t="shared" si="15"/>
        <v>105.40290294897792</v>
      </c>
      <c r="D16" s="2">
        <f t="shared" si="1"/>
        <v>8.4</v>
      </c>
      <c r="E16" s="3">
        <f t="shared" si="2"/>
        <v>5.1291910901619335</v>
      </c>
      <c r="F16" s="4">
        <f t="shared" si="3"/>
        <v>1141.348311500733</v>
      </c>
      <c r="G16" t="s">
        <v>14</v>
      </c>
      <c r="H16" s="6">
        <f t="shared" si="16"/>
        <v>105.40290294897792</v>
      </c>
      <c r="I16" s="2">
        <f t="shared" si="4"/>
        <v>8.4</v>
      </c>
      <c r="J16" s="2">
        <f t="shared" si="5"/>
        <v>5.1291910901619335</v>
      </c>
      <c r="K16" s="5">
        <f t="shared" si="6"/>
        <v>1141.348311500733</v>
      </c>
      <c r="L16" t="s">
        <v>15</v>
      </c>
      <c r="M16" s="6">
        <f t="shared" si="17"/>
        <v>105.40290294897792</v>
      </c>
      <c r="N16">
        <f t="shared" si="7"/>
        <v>19.18</v>
      </c>
      <c r="O16" s="2">
        <f t="shared" si="0"/>
        <v>8.1290221605576853</v>
      </c>
      <c r="P16" s="5">
        <f t="shared" si="8"/>
        <v>7860.2110659289019</v>
      </c>
      <c r="Q16" t="s">
        <v>8</v>
      </c>
      <c r="R16" s="6">
        <f t="shared" si="18"/>
        <v>105.40290294897792</v>
      </c>
      <c r="S16">
        <f t="shared" si="9"/>
        <v>19.18</v>
      </c>
      <c r="T16" s="2">
        <f t="shared" si="10"/>
        <v>8.1290221605576853</v>
      </c>
      <c r="U16" s="5">
        <f t="shared" si="11"/>
        <v>7860.2110659289019</v>
      </c>
      <c r="W16" s="2">
        <f t="shared" si="12"/>
        <v>66.071445830333531</v>
      </c>
      <c r="X16">
        <f t="shared" si="13"/>
        <v>13.214289166066706</v>
      </c>
      <c r="Y16" s="2">
        <f t="shared" si="14"/>
        <v>79.285734996400237</v>
      </c>
    </row>
    <row r="17" spans="1:25" x14ac:dyDescent="0.3">
      <c r="A17">
        <v>15</v>
      </c>
      <c r="B17" t="s">
        <v>7</v>
      </c>
      <c r="C17" s="6">
        <f t="shared" si="15"/>
        <v>104.87588843423303</v>
      </c>
      <c r="D17" s="2">
        <f t="shared" si="1"/>
        <v>9</v>
      </c>
      <c r="E17" s="3">
        <f t="shared" si="2"/>
        <v>5.3439368740252453</v>
      </c>
      <c r="F17" s="4">
        <f t="shared" si="3"/>
        <v>1336.5803708334008</v>
      </c>
      <c r="G17" t="s">
        <v>14</v>
      </c>
      <c r="H17" s="6">
        <f t="shared" si="16"/>
        <v>104.87588843423303</v>
      </c>
      <c r="I17" s="2">
        <f t="shared" si="4"/>
        <v>9</v>
      </c>
      <c r="J17" s="2">
        <f t="shared" si="5"/>
        <v>5.3439368740252453</v>
      </c>
      <c r="K17" s="5">
        <f t="shared" si="6"/>
        <v>1336.5803708334008</v>
      </c>
      <c r="L17" t="s">
        <v>15</v>
      </c>
      <c r="M17" s="6">
        <f t="shared" si="17"/>
        <v>104.87588843423303</v>
      </c>
      <c r="N17">
        <f t="shared" si="7"/>
        <v>20.55</v>
      </c>
      <c r="O17" s="2">
        <f t="shared" si="0"/>
        <v>8.4034483096847001</v>
      </c>
      <c r="P17" s="5">
        <f t="shared" si="8"/>
        <v>9157.3869204272978</v>
      </c>
      <c r="Q17" t="s">
        <v>8</v>
      </c>
      <c r="R17" s="6">
        <f t="shared" si="18"/>
        <v>104.87588843423303</v>
      </c>
      <c r="S17">
        <f t="shared" si="9"/>
        <v>20.55</v>
      </c>
      <c r="T17" s="2">
        <f t="shared" si="10"/>
        <v>8.4034483096847001</v>
      </c>
      <c r="U17" s="5">
        <f t="shared" si="11"/>
        <v>9157.3869204272978</v>
      </c>
      <c r="W17" s="2">
        <f t="shared" si="12"/>
        <v>77.025719917853536</v>
      </c>
      <c r="X17">
        <f t="shared" si="13"/>
        <v>15.405143983570708</v>
      </c>
      <c r="Y17" s="2">
        <f t="shared" si="14"/>
        <v>92.430863901424246</v>
      </c>
    </row>
    <row r="18" spans="1:25" x14ac:dyDescent="0.3">
      <c r="A18">
        <v>16</v>
      </c>
      <c r="B18" t="s">
        <v>7</v>
      </c>
      <c r="C18" s="6">
        <f t="shared" si="15"/>
        <v>104.35150899206187</v>
      </c>
      <c r="D18" s="2">
        <f t="shared" si="1"/>
        <v>9.6</v>
      </c>
      <c r="E18" s="3">
        <f t="shared" si="2"/>
        <v>5.5520860319069527</v>
      </c>
      <c r="F18" s="4">
        <f t="shared" si="3"/>
        <v>1548.6715813040491</v>
      </c>
      <c r="G18" t="s">
        <v>14</v>
      </c>
      <c r="H18" s="6">
        <f t="shared" si="16"/>
        <v>104.35150899206187</v>
      </c>
      <c r="I18" s="2">
        <f t="shared" si="4"/>
        <v>9.6</v>
      </c>
      <c r="J18" s="2">
        <f t="shared" si="5"/>
        <v>5.5520860319069527</v>
      </c>
      <c r="K18" s="5">
        <f t="shared" si="6"/>
        <v>1548.6715813040491</v>
      </c>
      <c r="L18" t="s">
        <v>15</v>
      </c>
      <c r="M18" s="6">
        <f t="shared" si="17"/>
        <v>104.35150899206187</v>
      </c>
      <c r="N18">
        <f t="shared" si="7"/>
        <v>21.92</v>
      </c>
      <c r="O18" s="2">
        <f t="shared" si="0"/>
        <v>8.6590044689610046</v>
      </c>
      <c r="P18" s="5">
        <f t="shared" si="8"/>
        <v>10552.857806411899</v>
      </c>
      <c r="Q18" t="s">
        <v>8</v>
      </c>
      <c r="R18" s="6">
        <f t="shared" si="18"/>
        <v>104.35150899206187</v>
      </c>
      <c r="S18">
        <f t="shared" si="9"/>
        <v>21.92</v>
      </c>
      <c r="T18" s="2">
        <f t="shared" si="10"/>
        <v>8.6590044689610046</v>
      </c>
      <c r="U18" s="5">
        <f t="shared" si="11"/>
        <v>10552.857806411899</v>
      </c>
      <c r="W18" s="2">
        <f t="shared" si="12"/>
        <v>88.825225705835066</v>
      </c>
      <c r="X18">
        <f t="shared" si="13"/>
        <v>17.765045141167015</v>
      </c>
      <c r="Y18" s="2">
        <f t="shared" si="14"/>
        <v>106.59027084700207</v>
      </c>
    </row>
    <row r="19" spans="1:25" x14ac:dyDescent="0.3">
      <c r="A19">
        <v>17</v>
      </c>
      <c r="B19" t="s">
        <v>7</v>
      </c>
      <c r="C19" s="6">
        <f t="shared" si="15"/>
        <v>103.82975144710156</v>
      </c>
      <c r="D19" s="2">
        <f t="shared" si="1"/>
        <v>10.199999999999999</v>
      </c>
      <c r="E19" s="3">
        <f t="shared" si="2"/>
        <v>5.7538412009604283</v>
      </c>
      <c r="F19" s="4">
        <f t="shared" si="3"/>
        <v>1777.6866128862387</v>
      </c>
      <c r="G19" t="s">
        <v>14</v>
      </c>
      <c r="H19" s="6">
        <f t="shared" si="16"/>
        <v>103.82975144710156</v>
      </c>
      <c r="I19" s="2">
        <f t="shared" si="4"/>
        <v>10.199999999999999</v>
      </c>
      <c r="J19" s="2">
        <f t="shared" si="5"/>
        <v>5.7538412009604283</v>
      </c>
      <c r="K19" s="5">
        <f t="shared" si="6"/>
        <v>1777.6866128862387</v>
      </c>
      <c r="L19" t="s">
        <v>15</v>
      </c>
      <c r="M19" s="6">
        <f t="shared" si="17"/>
        <v>103.82975144710156</v>
      </c>
      <c r="N19">
        <f t="shared" si="7"/>
        <v>23.290000000000003</v>
      </c>
      <c r="O19" s="2">
        <f t="shared" si="0"/>
        <v>8.8969881696827215</v>
      </c>
      <c r="P19" s="5">
        <f t="shared" si="8"/>
        <v>12044.988229704351</v>
      </c>
      <c r="Q19" t="s">
        <v>8</v>
      </c>
      <c r="R19" s="6">
        <f t="shared" si="18"/>
        <v>103.82975144710156</v>
      </c>
      <c r="S19">
        <f t="shared" si="9"/>
        <v>23.290000000000003</v>
      </c>
      <c r="T19" s="2">
        <f t="shared" si="10"/>
        <v>8.8969881696827215</v>
      </c>
      <c r="U19" s="5">
        <f t="shared" si="11"/>
        <v>12044.988229704351</v>
      </c>
      <c r="W19" s="2">
        <f t="shared" si="12"/>
        <v>101.45843334461493</v>
      </c>
      <c r="X19">
        <f t="shared" si="13"/>
        <v>20.291686668922988</v>
      </c>
      <c r="Y19" s="2">
        <f t="shared" si="14"/>
        <v>121.75012001353792</v>
      </c>
    </row>
    <row r="20" spans="1:25" x14ac:dyDescent="0.3">
      <c r="A20">
        <v>18</v>
      </c>
      <c r="B20" t="s">
        <v>7</v>
      </c>
      <c r="C20" s="6">
        <f t="shared" si="15"/>
        <v>103.31060268986604</v>
      </c>
      <c r="D20" s="2">
        <f t="shared" si="1"/>
        <v>10.799999999999999</v>
      </c>
      <c r="E20" s="3">
        <f t="shared" si="2"/>
        <v>5.9493987936696442</v>
      </c>
      <c r="F20" s="4">
        <f t="shared" si="3"/>
        <v>2023.6525899941407</v>
      </c>
      <c r="G20" t="s">
        <v>14</v>
      </c>
      <c r="H20" s="6">
        <f t="shared" si="16"/>
        <v>103.31060268986604</v>
      </c>
      <c r="I20" s="2">
        <f t="shared" si="4"/>
        <v>10.799999999999999</v>
      </c>
      <c r="J20" s="2">
        <f t="shared" si="5"/>
        <v>5.9493987936696442</v>
      </c>
      <c r="K20" s="5">
        <f t="shared" si="6"/>
        <v>2023.6525899941407</v>
      </c>
      <c r="L20" t="s">
        <v>15</v>
      </c>
      <c r="M20" s="6">
        <f t="shared" si="17"/>
        <v>103.31060268986604</v>
      </c>
      <c r="N20">
        <f t="shared" si="7"/>
        <v>24.660000000000004</v>
      </c>
      <c r="O20" s="2">
        <f t="shared" si="0"/>
        <v>9.1186077227766003</v>
      </c>
      <c r="P20" s="5">
        <f t="shared" si="8"/>
        <v>13631.998831487501</v>
      </c>
      <c r="Q20" t="s">
        <v>8</v>
      </c>
      <c r="R20" s="6">
        <f t="shared" si="18"/>
        <v>103.31060268986604</v>
      </c>
      <c r="S20">
        <f t="shared" si="9"/>
        <v>24.660000000000004</v>
      </c>
      <c r="T20" s="2">
        <f t="shared" si="10"/>
        <v>9.1186077227766003</v>
      </c>
      <c r="U20" s="5">
        <f t="shared" si="11"/>
        <v>13631.998831487501</v>
      </c>
      <c r="W20" s="2">
        <f t="shared" si="12"/>
        <v>114.91248143367524</v>
      </c>
      <c r="X20">
        <f t="shared" si="13"/>
        <v>22.982496286735049</v>
      </c>
      <c r="Y20" s="2">
        <f t="shared" si="14"/>
        <v>137.89497772041028</v>
      </c>
    </row>
    <row r="21" spans="1:25" x14ac:dyDescent="0.3">
      <c r="A21">
        <v>19</v>
      </c>
      <c r="B21" t="s">
        <v>7</v>
      </c>
      <c r="C21" s="6">
        <f t="shared" si="15"/>
        <v>102.79404967641672</v>
      </c>
      <c r="D21" s="2">
        <f t="shared" si="1"/>
        <v>11.4</v>
      </c>
      <c r="E21" s="3">
        <f t="shared" si="2"/>
        <v>6.1389491890604413</v>
      </c>
      <c r="F21" s="4">
        <f t="shared" si="3"/>
        <v>2286.5628741462338</v>
      </c>
      <c r="G21" t="s">
        <v>14</v>
      </c>
      <c r="H21" s="6">
        <f t="shared" si="16"/>
        <v>102.79404967641672</v>
      </c>
      <c r="I21" s="2">
        <f t="shared" si="4"/>
        <v>11.4</v>
      </c>
      <c r="J21" s="2">
        <f t="shared" si="5"/>
        <v>6.1389491890604413</v>
      </c>
      <c r="K21" s="5">
        <f t="shared" si="6"/>
        <v>2286.5628741462338</v>
      </c>
      <c r="L21" t="s">
        <v>15</v>
      </c>
      <c r="M21" s="6">
        <f t="shared" si="17"/>
        <v>102.79404967641672</v>
      </c>
      <c r="N21">
        <f t="shared" si="7"/>
        <v>26.03</v>
      </c>
      <c r="O21" s="2">
        <f t="shared" si="0"/>
        <v>9.3249883537382274</v>
      </c>
      <c r="P21" s="5">
        <f t="shared" si="8"/>
        <v>15312.000817214463</v>
      </c>
      <c r="Q21" t="s">
        <v>8</v>
      </c>
      <c r="R21" s="6">
        <f t="shared" si="18"/>
        <v>102.79404967641672</v>
      </c>
      <c r="S21">
        <f t="shared" si="9"/>
        <v>26.03</v>
      </c>
      <c r="T21" s="2">
        <f t="shared" si="10"/>
        <v>9.3249883537382274</v>
      </c>
      <c r="U21" s="5">
        <f t="shared" si="11"/>
        <v>15312.000817214463</v>
      </c>
      <c r="W21" s="2">
        <f t="shared" si="12"/>
        <v>129.17345749458752</v>
      </c>
      <c r="X21">
        <f t="shared" si="13"/>
        <v>25.834691498917508</v>
      </c>
      <c r="Y21" s="2">
        <f t="shared" si="14"/>
        <v>155.00814899350502</v>
      </c>
    </row>
    <row r="22" spans="1:25" x14ac:dyDescent="0.3">
      <c r="A22">
        <v>20</v>
      </c>
      <c r="B22" t="s">
        <v>7</v>
      </c>
      <c r="C22" s="6">
        <f t="shared" si="15"/>
        <v>102.28007942803464</v>
      </c>
      <c r="D22" s="2">
        <f t="shared" si="1"/>
        <v>12</v>
      </c>
      <c r="E22" s="3">
        <f t="shared" si="2"/>
        <v>6.3226769180381259</v>
      </c>
      <c r="F22" s="4">
        <f t="shared" si="3"/>
        <v>2566.3804468921794</v>
      </c>
      <c r="G22" t="s">
        <v>14</v>
      </c>
      <c r="H22" s="6">
        <f t="shared" si="16"/>
        <v>102.28007942803464</v>
      </c>
      <c r="I22" s="2">
        <f t="shared" si="4"/>
        <v>12</v>
      </c>
      <c r="J22" s="2">
        <f t="shared" si="5"/>
        <v>6.3226769180381259</v>
      </c>
      <c r="K22" s="5">
        <f t="shared" si="6"/>
        <v>2566.3804468921794</v>
      </c>
      <c r="L22" t="s">
        <v>15</v>
      </c>
      <c r="M22" s="6">
        <f t="shared" si="17"/>
        <v>102.28007942803464</v>
      </c>
      <c r="N22">
        <f t="shared" si="7"/>
        <v>27.400000000000002</v>
      </c>
      <c r="O22" s="2">
        <f t="shared" si="0"/>
        <v>9.5171779157218541</v>
      </c>
      <c r="P22" s="5">
        <f t="shared" si="8"/>
        <v>17083.024864181069</v>
      </c>
      <c r="Q22" t="s">
        <v>8</v>
      </c>
      <c r="R22" s="6">
        <f t="shared" si="18"/>
        <v>102.28007942803464</v>
      </c>
      <c r="S22">
        <f t="shared" si="9"/>
        <v>27.400000000000002</v>
      </c>
      <c r="T22" s="2">
        <f t="shared" si="10"/>
        <v>9.5171779157218541</v>
      </c>
      <c r="U22" s="5">
        <f t="shared" si="11"/>
        <v>17083.024864181069</v>
      </c>
      <c r="W22" s="2">
        <f t="shared" si="12"/>
        <v>144.22663498327765</v>
      </c>
      <c r="X22">
        <f t="shared" si="13"/>
        <v>28.84532699665553</v>
      </c>
      <c r="Y22" s="2">
        <f t="shared" si="14"/>
        <v>173.07196197993318</v>
      </c>
    </row>
    <row r="23" spans="1:25" x14ac:dyDescent="0.3">
      <c r="A23">
        <v>21</v>
      </c>
      <c r="B23" t="s">
        <v>7</v>
      </c>
      <c r="C23" s="6">
        <f t="shared" si="15"/>
        <v>101.76867903089446</v>
      </c>
      <c r="D23" s="2">
        <f t="shared" si="1"/>
        <v>12.6</v>
      </c>
      <c r="E23" s="3">
        <f t="shared" si="2"/>
        <v>6.5007608430318085</v>
      </c>
      <c r="F23" s="4">
        <f t="shared" si="3"/>
        <v>2863.0409480226554</v>
      </c>
      <c r="G23" t="s">
        <v>14</v>
      </c>
      <c r="H23" s="6">
        <f t="shared" si="16"/>
        <v>101.76867903089446</v>
      </c>
      <c r="I23" s="2">
        <f t="shared" si="4"/>
        <v>12.6</v>
      </c>
      <c r="J23" s="2">
        <f t="shared" si="5"/>
        <v>6.5007608430318085</v>
      </c>
      <c r="K23" s="5">
        <f t="shared" si="6"/>
        <v>2863.0409480226554</v>
      </c>
      <c r="L23" t="s">
        <v>15</v>
      </c>
      <c r="M23" s="6">
        <f t="shared" si="17"/>
        <v>101.76867903089446</v>
      </c>
      <c r="N23">
        <f t="shared" si="7"/>
        <v>28.770000000000003</v>
      </c>
      <c r="O23" s="2">
        <f t="shared" si="0"/>
        <v>9.6961522097888473</v>
      </c>
      <c r="P23" s="5">
        <f t="shared" si="8"/>
        <v>18943.045374602531</v>
      </c>
      <c r="Q23" t="s">
        <v>8</v>
      </c>
      <c r="R23" s="6">
        <f t="shared" si="18"/>
        <v>101.76867903089446</v>
      </c>
      <c r="S23">
        <f t="shared" si="9"/>
        <v>28.770000000000003</v>
      </c>
      <c r="T23" s="2">
        <f t="shared" si="10"/>
        <v>9.6961522097888473</v>
      </c>
      <c r="U23" s="5">
        <f t="shared" si="11"/>
        <v>18943.045374602531</v>
      </c>
      <c r="W23" s="2">
        <f t="shared" si="12"/>
        <v>160.05667360806885</v>
      </c>
      <c r="X23">
        <f t="shared" si="13"/>
        <v>32.011334721613771</v>
      </c>
      <c r="Y23" s="2">
        <f t="shared" si="14"/>
        <v>192.06800832968261</v>
      </c>
    </row>
    <row r="24" spans="1:25" x14ac:dyDescent="0.3">
      <c r="A24">
        <v>22</v>
      </c>
      <c r="B24" t="s">
        <v>7</v>
      </c>
      <c r="C24" s="6">
        <f t="shared" si="15"/>
        <v>101.25983563573999</v>
      </c>
      <c r="D24" s="2">
        <f t="shared" si="1"/>
        <v>13.2</v>
      </c>
      <c r="E24" s="3">
        <f t="shared" si="2"/>
        <v>6.6733743321203693</v>
      </c>
      <c r="F24" s="4">
        <f t="shared" si="3"/>
        <v>3176.4554141041476</v>
      </c>
      <c r="G24" t="s">
        <v>14</v>
      </c>
      <c r="H24" s="6">
        <f t="shared" si="16"/>
        <v>101.25983563573999</v>
      </c>
      <c r="I24" s="2">
        <f t="shared" si="4"/>
        <v>13.2</v>
      </c>
      <c r="J24" s="2">
        <f t="shared" si="5"/>
        <v>6.6733743321203693</v>
      </c>
      <c r="K24" s="5">
        <f t="shared" si="6"/>
        <v>3176.4554141041476</v>
      </c>
      <c r="L24" t="s">
        <v>15</v>
      </c>
      <c r="M24" s="6">
        <f t="shared" si="17"/>
        <v>101.25983563573999</v>
      </c>
      <c r="N24">
        <f t="shared" si="7"/>
        <v>30.14</v>
      </c>
      <c r="O24" s="2">
        <f t="shared" si="0"/>
        <v>9.8628199393271849</v>
      </c>
      <c r="P24" s="5">
        <f t="shared" si="8"/>
        <v>20890.000787232908</v>
      </c>
      <c r="Q24" t="s">
        <v>8</v>
      </c>
      <c r="R24" s="6">
        <f t="shared" si="18"/>
        <v>101.25983563573999</v>
      </c>
      <c r="S24">
        <f t="shared" si="9"/>
        <v>30.14</v>
      </c>
      <c r="T24" s="2">
        <f t="shared" si="10"/>
        <v>9.8628199393271849</v>
      </c>
      <c r="U24" s="5">
        <f t="shared" si="11"/>
        <v>20890.000787232908</v>
      </c>
      <c r="W24" s="2">
        <f t="shared" si="12"/>
        <v>176.64778851781395</v>
      </c>
      <c r="X24">
        <f t="shared" si="13"/>
        <v>35.329557703562791</v>
      </c>
      <c r="Y24" s="2">
        <f t="shared" si="14"/>
        <v>211.97734622137673</v>
      </c>
    </row>
    <row r="25" spans="1:25" x14ac:dyDescent="0.3">
      <c r="A25">
        <v>23</v>
      </c>
      <c r="B25" t="s">
        <v>7</v>
      </c>
      <c r="C25" s="6">
        <f t="shared" si="15"/>
        <v>100.7535364575613</v>
      </c>
      <c r="D25" s="2">
        <f t="shared" si="1"/>
        <v>13.799999999999999</v>
      </c>
      <c r="E25" s="3">
        <f t="shared" si="2"/>
        <v>6.8406854278095715</v>
      </c>
      <c r="F25" s="4">
        <f t="shared" si="3"/>
        <v>3506.5127546296935</v>
      </c>
      <c r="G25" t="s">
        <v>14</v>
      </c>
      <c r="H25" s="6">
        <f t="shared" si="16"/>
        <v>100.7535364575613</v>
      </c>
      <c r="I25" s="2">
        <f t="shared" si="4"/>
        <v>13.799999999999999</v>
      </c>
      <c r="J25" s="2">
        <f t="shared" si="5"/>
        <v>6.8406854278095715</v>
      </c>
      <c r="K25" s="5">
        <f t="shared" si="6"/>
        <v>3506.5127546296935</v>
      </c>
      <c r="L25" t="s">
        <v>15</v>
      </c>
      <c r="M25" s="6">
        <f t="shared" si="17"/>
        <v>100.7535364575613</v>
      </c>
      <c r="N25">
        <f t="shared" si="7"/>
        <v>31.51</v>
      </c>
      <c r="O25" s="2">
        <f t="shared" si="0"/>
        <v>10.018027323796971</v>
      </c>
      <c r="P25" s="5">
        <f t="shared" si="8"/>
        <v>22921.810539626535</v>
      </c>
      <c r="Q25" t="s">
        <v>8</v>
      </c>
      <c r="R25" s="6">
        <f t="shared" si="18"/>
        <v>100.7535364575613</v>
      </c>
      <c r="S25">
        <f t="shared" si="9"/>
        <v>31.51</v>
      </c>
      <c r="T25" s="2">
        <f t="shared" si="10"/>
        <v>10.018027323796971</v>
      </c>
      <c r="U25" s="5">
        <f t="shared" si="11"/>
        <v>22921.810539626535</v>
      </c>
      <c r="W25" s="2">
        <f t="shared" si="12"/>
        <v>193.98389297984073</v>
      </c>
      <c r="X25">
        <f t="shared" si="13"/>
        <v>38.796778595968149</v>
      </c>
      <c r="Y25" s="2">
        <f t="shared" si="14"/>
        <v>232.78067157580887</v>
      </c>
    </row>
    <row r="26" spans="1:25" x14ac:dyDescent="0.3">
      <c r="A26">
        <v>24</v>
      </c>
      <c r="B26" t="s">
        <v>7</v>
      </c>
      <c r="C26" s="6">
        <f t="shared" si="15"/>
        <v>100.24976877527349</v>
      </c>
      <c r="D26" s="2">
        <f t="shared" si="1"/>
        <v>14.399999999999999</v>
      </c>
      <c r="E26" s="3">
        <f t="shared" si="2"/>
        <v>7.0028570106246271</v>
      </c>
      <c r="F26" s="4">
        <f t="shared" si="3"/>
        <v>3853.0819969762233</v>
      </c>
      <c r="G26" t="s">
        <v>14</v>
      </c>
      <c r="H26" s="6">
        <f t="shared" si="16"/>
        <v>100.24976877527349</v>
      </c>
      <c r="I26" s="2">
        <f t="shared" si="4"/>
        <v>14.399999999999999</v>
      </c>
      <c r="J26" s="2">
        <f t="shared" si="5"/>
        <v>7.0028570106246271</v>
      </c>
      <c r="K26" s="5">
        <f t="shared" si="6"/>
        <v>3853.0819969762233</v>
      </c>
      <c r="L26" t="s">
        <v>15</v>
      </c>
      <c r="M26" s="6">
        <f t="shared" si="17"/>
        <v>100.24976877527349</v>
      </c>
      <c r="N26">
        <f t="shared" si="7"/>
        <v>32.880000000000003</v>
      </c>
      <c r="O26" s="2">
        <f t="shared" si="0"/>
        <v>10.162562395227287</v>
      </c>
      <c r="P26" s="5">
        <f t="shared" si="8"/>
        <v>25036.389176679611</v>
      </c>
      <c r="Q26" t="s">
        <v>8</v>
      </c>
      <c r="R26" s="6">
        <f t="shared" si="18"/>
        <v>100.24976877527349</v>
      </c>
      <c r="S26">
        <f t="shared" si="9"/>
        <v>32.880000000000003</v>
      </c>
      <c r="T26" s="2">
        <f t="shared" si="10"/>
        <v>10.162562395227287</v>
      </c>
      <c r="U26" s="5">
        <f t="shared" si="11"/>
        <v>25036.389176679611</v>
      </c>
      <c r="W26" s="2">
        <f t="shared" si="12"/>
        <v>212.04871841463384</v>
      </c>
      <c r="X26">
        <f t="shared" si="13"/>
        <v>42.409743682926774</v>
      </c>
      <c r="Y26" s="2">
        <f t="shared" si="14"/>
        <v>254.45846209756061</v>
      </c>
    </row>
    <row r="27" spans="1:25" x14ac:dyDescent="0.3">
      <c r="A27">
        <v>25</v>
      </c>
      <c r="B27" t="s">
        <v>7</v>
      </c>
      <c r="C27" s="6">
        <f t="shared" si="15"/>
        <v>99.748519931397126</v>
      </c>
      <c r="D27" s="2">
        <f t="shared" si="1"/>
        <v>15</v>
      </c>
      <c r="E27" s="3">
        <f t="shared" si="2"/>
        <v>7.1600469576774808</v>
      </c>
      <c r="F27" s="4">
        <f t="shared" si="3"/>
        <v>4216.0143264989647</v>
      </c>
      <c r="G27" t="s">
        <v>14</v>
      </c>
      <c r="H27" s="6">
        <f t="shared" si="16"/>
        <v>99.748519931397126</v>
      </c>
      <c r="I27" s="2">
        <f t="shared" si="4"/>
        <v>15</v>
      </c>
      <c r="J27" s="2">
        <f t="shared" si="5"/>
        <v>7.1600469576774808</v>
      </c>
      <c r="K27" s="5">
        <f t="shared" si="6"/>
        <v>4216.0143264989647</v>
      </c>
      <c r="L27" t="s">
        <v>15</v>
      </c>
      <c r="M27" s="6">
        <f t="shared" si="17"/>
        <v>99.748519931397126</v>
      </c>
      <c r="N27">
        <f t="shared" si="7"/>
        <v>34.25</v>
      </c>
      <c r="O27" s="2">
        <f t="shared" si="0"/>
        <v>10.297158999278901</v>
      </c>
      <c r="P27" s="5">
        <f t="shared" si="8"/>
        <v>27231.658023182557</v>
      </c>
      <c r="Q27" t="s">
        <v>8</v>
      </c>
      <c r="R27" s="6">
        <f t="shared" si="18"/>
        <v>99.748519931397126</v>
      </c>
      <c r="S27">
        <f t="shared" si="9"/>
        <v>34.25</v>
      </c>
      <c r="T27" s="2">
        <f t="shared" si="10"/>
        <v>10.297158999278901</v>
      </c>
      <c r="U27" s="5">
        <f t="shared" si="11"/>
        <v>27231.658023182557</v>
      </c>
      <c r="W27" s="2">
        <f t="shared" si="12"/>
        <v>230.82591504666237</v>
      </c>
      <c r="X27">
        <f t="shared" si="13"/>
        <v>46.16518300933248</v>
      </c>
      <c r="Y27" s="2">
        <f t="shared" si="14"/>
        <v>276.99109805599483</v>
      </c>
    </row>
    <row r="28" spans="1:25" x14ac:dyDescent="0.3">
      <c r="A28">
        <v>26</v>
      </c>
      <c r="B28" t="s">
        <v>7</v>
      </c>
      <c r="C28" s="6">
        <f t="shared" si="15"/>
        <v>99.249777331740134</v>
      </c>
      <c r="D28" s="2">
        <f t="shared" si="1"/>
        <v>15.6</v>
      </c>
      <c r="E28" s="3">
        <f t="shared" si="2"/>
        <v>7.3124082963631691</v>
      </c>
      <c r="F28" s="4">
        <f t="shared" si="3"/>
        <v>4595.1449441789127</v>
      </c>
      <c r="G28" t="s">
        <v>14</v>
      </c>
      <c r="H28" s="6">
        <f t="shared" si="16"/>
        <v>99.249777331740134</v>
      </c>
      <c r="I28" s="2">
        <f t="shared" si="4"/>
        <v>15.6</v>
      </c>
      <c r="J28" s="2">
        <f t="shared" si="5"/>
        <v>7.3124082963631691</v>
      </c>
      <c r="K28" s="5">
        <f t="shared" si="6"/>
        <v>4595.1449441789127</v>
      </c>
      <c r="L28" t="s">
        <v>15</v>
      </c>
      <c r="M28" s="6">
        <f t="shared" si="17"/>
        <v>99.249777331740134</v>
      </c>
      <c r="N28">
        <f t="shared" si="7"/>
        <v>35.620000000000005</v>
      </c>
      <c r="O28" s="2">
        <f t="shared" si="0"/>
        <v>10.422500521187382</v>
      </c>
      <c r="P28" s="5">
        <f t="shared" si="8"/>
        <v>29505.554774481137</v>
      </c>
      <c r="Q28" t="s">
        <v>8</v>
      </c>
      <c r="R28" s="6">
        <f t="shared" si="18"/>
        <v>99.249777331740134</v>
      </c>
      <c r="S28">
        <f t="shared" si="9"/>
        <v>35.620000000000005</v>
      </c>
      <c r="T28" s="2">
        <f t="shared" si="10"/>
        <v>10.422500521187382</v>
      </c>
      <c r="U28" s="5">
        <f t="shared" si="11"/>
        <v>29505.554774481137</v>
      </c>
      <c r="W28" s="2">
        <f t="shared" si="12"/>
        <v>250.29913593496477</v>
      </c>
      <c r="X28">
        <f t="shared" si="13"/>
        <v>50.059827186992955</v>
      </c>
      <c r="Y28" s="2">
        <f t="shared" si="14"/>
        <v>300.35896312195774</v>
      </c>
    </row>
    <row r="29" spans="1:25" x14ac:dyDescent="0.3">
      <c r="A29">
        <v>27</v>
      </c>
      <c r="B29" t="s">
        <v>7</v>
      </c>
      <c r="C29" s="6">
        <f t="shared" si="15"/>
        <v>98.753528445081429</v>
      </c>
      <c r="D29" s="2">
        <f t="shared" si="1"/>
        <v>16.2</v>
      </c>
      <c r="E29" s="3">
        <f t="shared" si="2"/>
        <v>7.4600893533348946</v>
      </c>
      <c r="F29" s="4">
        <f t="shared" si="3"/>
        <v>4990.2947610538486</v>
      </c>
      <c r="G29" t="s">
        <v>14</v>
      </c>
      <c r="H29" s="6">
        <f t="shared" si="16"/>
        <v>98.753528445081429</v>
      </c>
      <c r="I29" s="2">
        <f>A29*0.6</f>
        <v>16.2</v>
      </c>
      <c r="J29" s="2">
        <f t="shared" si="5"/>
        <v>7.4600893533348946</v>
      </c>
      <c r="K29" s="5">
        <f t="shared" si="6"/>
        <v>4990.2947610538486</v>
      </c>
      <c r="L29" t="s">
        <v>15</v>
      </c>
      <c r="M29" s="6">
        <f t="shared" si="17"/>
        <v>98.753528445081429</v>
      </c>
      <c r="N29">
        <f t="shared" si="7"/>
        <v>36.99</v>
      </c>
      <c r="O29" s="2">
        <f t="shared" si="0"/>
        <v>10.539223355504287</v>
      </c>
      <c r="P29" s="5">
        <f t="shared" si="8"/>
        <v>31856.041306874271</v>
      </c>
      <c r="Q29" t="s">
        <v>8</v>
      </c>
      <c r="R29" s="6">
        <f t="shared" si="18"/>
        <v>98.753528445081429</v>
      </c>
      <c r="S29">
        <f t="shared" si="9"/>
        <v>36.99</v>
      </c>
      <c r="T29" s="2">
        <f t="shared" si="10"/>
        <v>10.539223355504287</v>
      </c>
      <c r="U29" s="5">
        <f t="shared" si="11"/>
        <v>31856.041306874271</v>
      </c>
      <c r="W29" s="2">
        <f t="shared" si="12"/>
        <v>270.45210673859242</v>
      </c>
      <c r="X29">
        <f t="shared" si="13"/>
        <v>54.09042134771849</v>
      </c>
      <c r="Y29" s="2">
        <f t="shared" si="14"/>
        <v>324.54252808631088</v>
      </c>
    </row>
    <row r="30" spans="1:25" x14ac:dyDescent="0.3">
      <c r="A30">
        <v>28</v>
      </c>
      <c r="B30" t="s">
        <v>7</v>
      </c>
      <c r="C30" s="6">
        <f t="shared" si="15"/>
        <v>98.259760802856022</v>
      </c>
      <c r="D30" s="2">
        <f t="shared" si="1"/>
        <v>16.8</v>
      </c>
      <c r="E30" s="3">
        <f t="shared" si="2"/>
        <v>7.603233898902837</v>
      </c>
      <c r="F30" s="4">
        <f t="shared" si="3"/>
        <v>5401.2719460467597</v>
      </c>
      <c r="G30" t="s">
        <v>14</v>
      </c>
      <c r="H30" s="6">
        <f t="shared" si="16"/>
        <v>98.259760802856022</v>
      </c>
      <c r="I30" s="2">
        <f t="shared" si="4"/>
        <v>16.8</v>
      </c>
      <c r="J30" s="2">
        <f t="shared" si="5"/>
        <v>7.603233898902837</v>
      </c>
      <c r="K30" s="5">
        <f t="shared" si="6"/>
        <v>5401.2719460467597</v>
      </c>
      <c r="L30" t="s">
        <v>15</v>
      </c>
      <c r="M30" s="6">
        <f t="shared" si="17"/>
        <v>98.259760802856022</v>
      </c>
      <c r="N30">
        <f t="shared" si="7"/>
        <v>38.36</v>
      </c>
      <c r="O30" s="2">
        <f t="shared" si="0"/>
        <v>10.647920137253267</v>
      </c>
      <c r="P30" s="5">
        <f t="shared" si="8"/>
        <v>34281.109965719545</v>
      </c>
      <c r="Q30" t="s">
        <v>8</v>
      </c>
      <c r="R30" s="6">
        <f t="shared" si="18"/>
        <v>98.259760802856022</v>
      </c>
      <c r="S30">
        <f t="shared" si="9"/>
        <v>38.36</v>
      </c>
      <c r="T30" s="2">
        <f t="shared" si="10"/>
        <v>10.647920137253267</v>
      </c>
      <c r="U30" s="5">
        <f t="shared" si="11"/>
        <v>34281.109965719545</v>
      </c>
      <c r="W30" s="2">
        <f t="shared" si="12"/>
        <v>291.26868323236471</v>
      </c>
      <c r="X30">
        <f t="shared" si="13"/>
        <v>58.253736646472944</v>
      </c>
      <c r="Y30" s="2">
        <f t="shared" si="14"/>
        <v>349.52241987883764</v>
      </c>
    </row>
    <row r="31" spans="1:25" x14ac:dyDescent="0.3">
      <c r="A31">
        <v>29</v>
      </c>
      <c r="B31" t="s">
        <v>7</v>
      </c>
      <c r="C31" s="6">
        <f t="shared" si="15"/>
        <v>97.768461998841744</v>
      </c>
      <c r="D31" s="2">
        <f t="shared" si="1"/>
        <v>17.399999999999999</v>
      </c>
      <c r="E31" s="3">
        <f t="shared" si="2"/>
        <v>7.7419812869972731</v>
      </c>
      <c r="F31" s="4">
        <f t="shared" si="3"/>
        <v>5827.8733416374835</v>
      </c>
      <c r="G31" t="s">
        <v>14</v>
      </c>
      <c r="H31" s="6">
        <f t="shared" si="16"/>
        <v>97.768461998841744</v>
      </c>
      <c r="I31" s="2">
        <f t="shared" si="4"/>
        <v>17.399999999999999</v>
      </c>
      <c r="J31" s="2">
        <f t="shared" si="5"/>
        <v>7.7419812869972731</v>
      </c>
      <c r="K31" s="5">
        <f t="shared" si="6"/>
        <v>5827.8733416374835</v>
      </c>
      <c r="L31" t="s">
        <v>15</v>
      </c>
      <c r="M31" s="6">
        <f t="shared" si="17"/>
        <v>97.768461998841744</v>
      </c>
      <c r="N31">
        <f t="shared" si="7"/>
        <v>39.730000000000004</v>
      </c>
      <c r="O31" s="2">
        <f t="shared" si="0"/>
        <v>10.749142750906632</v>
      </c>
      <c r="P31" s="5">
        <f t="shared" si="8"/>
        <v>36778.788552632039</v>
      </c>
      <c r="Q31" t="s">
        <v>8</v>
      </c>
      <c r="R31" s="6">
        <f t="shared" si="18"/>
        <v>97.768461998841744</v>
      </c>
      <c r="S31">
        <f t="shared" si="9"/>
        <v>39.730000000000004</v>
      </c>
      <c r="T31" s="2">
        <f t="shared" si="10"/>
        <v>10.749142750906632</v>
      </c>
      <c r="U31" s="5">
        <f t="shared" si="11"/>
        <v>36778.788552632039</v>
      </c>
      <c r="W31" s="2">
        <f t="shared" si="12"/>
        <v>312.73289830393833</v>
      </c>
      <c r="X31">
        <f t="shared" si="13"/>
        <v>62.546579660787671</v>
      </c>
      <c r="Y31" s="2">
        <f t="shared" si="14"/>
        <v>375.27947796472597</v>
      </c>
    </row>
    <row r="32" spans="1:25" x14ac:dyDescent="0.3">
      <c r="A32">
        <v>30</v>
      </c>
      <c r="B32" t="s">
        <v>7</v>
      </c>
      <c r="C32" s="6">
        <f t="shared" si="15"/>
        <v>97.279619688847532</v>
      </c>
      <c r="D32" s="2">
        <f t="shared" si="1"/>
        <v>18</v>
      </c>
      <c r="E32" s="3">
        <f t="shared" si="2"/>
        <v>7.8764665908322753</v>
      </c>
      <c r="F32" s="4">
        <f t="shared" si="3"/>
        <v>6269.8857600124747</v>
      </c>
      <c r="G32" t="s">
        <v>14</v>
      </c>
      <c r="H32" s="6">
        <f t="shared" si="16"/>
        <v>97.279619688847532</v>
      </c>
      <c r="I32" s="2">
        <f t="shared" si="4"/>
        <v>18</v>
      </c>
      <c r="J32" s="2">
        <f t="shared" si="5"/>
        <v>7.8764665908322753</v>
      </c>
      <c r="K32" s="5">
        <f t="shared" si="6"/>
        <v>6269.8857600124747</v>
      </c>
      <c r="L32" t="s">
        <v>15</v>
      </c>
      <c r="M32" s="6">
        <f t="shared" si="17"/>
        <v>97.279619688847532</v>
      </c>
      <c r="N32">
        <f t="shared" si="7"/>
        <v>41.1</v>
      </c>
      <c r="O32" s="2">
        <f t="shared" si="0"/>
        <v>10.843405132459749</v>
      </c>
      <c r="P32" s="5">
        <f t="shared" si="8"/>
        <v>39347.144202284086</v>
      </c>
      <c r="Q32" t="s">
        <v>8</v>
      </c>
      <c r="R32" s="6">
        <f t="shared" si="18"/>
        <v>97.279619688847532</v>
      </c>
      <c r="S32">
        <f t="shared" si="9"/>
        <v>41.1</v>
      </c>
      <c r="T32" s="2">
        <f t="shared" si="10"/>
        <v>10.843405132459749</v>
      </c>
      <c r="U32" s="5">
        <f t="shared" si="11"/>
        <v>39347.144202284086</v>
      </c>
      <c r="W32" s="2">
        <f t="shared" si="12"/>
        <v>334.82899992325673</v>
      </c>
      <c r="X32">
        <f t="shared" si="13"/>
        <v>66.965799984651355</v>
      </c>
      <c r="Y32" s="2">
        <f t="shared" si="14"/>
        <v>401.7947999079081</v>
      </c>
    </row>
    <row r="36" spans="4:4" x14ac:dyDescent="0.3">
      <c r="D36" s="6"/>
    </row>
    <row r="39" spans="4:4" x14ac:dyDescent="0.3">
      <c r="D3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458E-D09A-495C-9A9A-791094B39704}">
  <dimension ref="A1:T37"/>
  <sheetViews>
    <sheetView topLeftCell="A14" workbookViewId="0">
      <selection activeCell="N3" sqref="N3"/>
    </sheetView>
  </sheetViews>
  <sheetFormatPr defaultRowHeight="14.4" x14ac:dyDescent="0.3"/>
  <cols>
    <col min="2" max="2" width="10.5546875" customWidth="1"/>
    <col min="4" max="4" width="13.21875" customWidth="1"/>
    <col min="5" max="5" width="11" customWidth="1"/>
    <col min="6" max="6" width="12.21875" customWidth="1"/>
  </cols>
  <sheetData>
    <row r="1" spans="1:20" s="1" customFormat="1" x14ac:dyDescent="0.3">
      <c r="A1" s="1" t="s">
        <v>2</v>
      </c>
      <c r="B1" s="1" t="s">
        <v>1</v>
      </c>
      <c r="C1" s="1" t="s">
        <v>0</v>
      </c>
      <c r="D1" s="1" t="s">
        <v>3</v>
      </c>
      <c r="E1" s="1" t="s">
        <v>9</v>
      </c>
      <c r="F1" s="1" t="s">
        <v>10</v>
      </c>
      <c r="G1" s="1" t="s">
        <v>4</v>
      </c>
      <c r="H1" s="1" t="s">
        <v>0</v>
      </c>
      <c r="I1" s="1" t="s">
        <v>3</v>
      </c>
      <c r="J1" s="1" t="s">
        <v>9</v>
      </c>
      <c r="K1" s="1" t="s">
        <v>10</v>
      </c>
      <c r="L1" s="1" t="s">
        <v>5</v>
      </c>
      <c r="M1" s="1" t="s">
        <v>0</v>
      </c>
      <c r="N1" s="1" t="s">
        <v>3</v>
      </c>
      <c r="O1" s="1" t="s">
        <v>9</v>
      </c>
      <c r="P1" s="1" t="s">
        <v>10</v>
      </c>
      <c r="R1" s="1" t="s">
        <v>11</v>
      </c>
      <c r="S1" s="1" t="s">
        <v>12</v>
      </c>
      <c r="T1" s="1" t="s">
        <v>13</v>
      </c>
    </row>
    <row r="2" spans="1:20" x14ac:dyDescent="0.3">
      <c r="A2">
        <v>0</v>
      </c>
      <c r="B2" t="s">
        <v>16</v>
      </c>
      <c r="C2">
        <v>300</v>
      </c>
      <c r="D2" s="2">
        <v>0</v>
      </c>
      <c r="E2" s="3">
        <f>12.12-((12.12-1.3)*EXP(-0.052*D2))</f>
        <v>1.3000000000000007</v>
      </c>
      <c r="F2" s="4">
        <v>0</v>
      </c>
      <c r="G2" t="s">
        <v>17</v>
      </c>
      <c r="H2" s="6">
        <v>150</v>
      </c>
      <c r="I2">
        <v>0</v>
      </c>
      <c r="J2" s="2">
        <f>12.12-((12.12-1.3)*EXP(-0.052*I2))</f>
        <v>1.3000000000000007</v>
      </c>
      <c r="K2" s="5">
        <v>0</v>
      </c>
      <c r="L2" t="s">
        <v>18</v>
      </c>
      <c r="M2" s="6">
        <v>150</v>
      </c>
      <c r="N2">
        <v>0</v>
      </c>
      <c r="O2" s="2">
        <f>12.12-((12.12-1.3)*EXP(-0.052*N2))</f>
        <v>1.3000000000000007</v>
      </c>
      <c r="P2" s="5">
        <v>0</v>
      </c>
      <c r="R2" s="2">
        <f>((P2+K2+F2)*3.67)/1000</f>
        <v>0</v>
      </c>
      <c r="S2">
        <f>R2*0.2</f>
        <v>0</v>
      </c>
      <c r="T2" s="2">
        <f>R2+S2</f>
        <v>0</v>
      </c>
    </row>
    <row r="3" spans="1:20" x14ac:dyDescent="0.3">
      <c r="A3">
        <v>1</v>
      </c>
      <c r="B3" t="s">
        <v>16</v>
      </c>
      <c r="C3" s="6">
        <f>C2*0.65</f>
        <v>195</v>
      </c>
      <c r="D3" s="2">
        <f>A3*1.37</f>
        <v>1.37</v>
      </c>
      <c r="E3" s="3">
        <f t="shared" ref="E3:E32" si="0">12.12-((12.12-1.3)*EXP(-0.052*D3))</f>
        <v>2.044000857185722</v>
      </c>
      <c r="F3" s="4">
        <f>C3*0.55*EXP(-1.948+1.969*LN(D3)+0.66*LN(E3)+0.828*LN(0.662))</f>
        <v>32.372957019997813</v>
      </c>
      <c r="G3" t="s">
        <v>17</v>
      </c>
      <c r="H3" s="6">
        <f>H2*0.65</f>
        <v>97.5</v>
      </c>
      <c r="I3">
        <f>A3*0.6</f>
        <v>0.6</v>
      </c>
      <c r="J3" s="2">
        <f t="shared" ref="J3:J32" si="1">12.12-((12.12-1.3)*EXP(-0.052*I3))</f>
        <v>1.6323720346770081</v>
      </c>
      <c r="K3" s="5">
        <f>H3*0.55*EXP(-1.948+1.969*LN(I3)+0.66*LN(J3)+0.828*LN(0.662))</f>
        <v>2.7458228705819567</v>
      </c>
      <c r="L3" t="s">
        <v>18</v>
      </c>
      <c r="M3" s="6">
        <f>M2*0.65</f>
        <v>97.5</v>
      </c>
      <c r="N3">
        <f>A3*0.6</f>
        <v>0.6</v>
      </c>
      <c r="O3" s="2">
        <f>12.12-((12.12-1.3)*EXP(-0.052*N3))</f>
        <v>1.6323720346770081</v>
      </c>
      <c r="P3" s="5">
        <f>M3*0.55*EXP(-1.948+1.969*LN(N3)+0.66*LN(O3)+0.828*LN(0.662))</f>
        <v>2.7458228705819567</v>
      </c>
      <c r="R3" s="2">
        <f>((P3+K3+F3)*3.67)/1000</f>
        <v>0.13896309213346353</v>
      </c>
      <c r="S3">
        <f>R3*0.2</f>
        <v>2.7792618426692707E-2</v>
      </c>
      <c r="T3" s="2">
        <f>R3+S3</f>
        <v>0.16675571056015623</v>
      </c>
    </row>
    <row r="4" spans="1:20" x14ac:dyDescent="0.3">
      <c r="A4">
        <v>2</v>
      </c>
      <c r="B4" t="s">
        <v>16</v>
      </c>
      <c r="C4" s="6">
        <f>C3*0.995</f>
        <v>194.02500000000001</v>
      </c>
      <c r="D4" s="2">
        <f t="shared" ref="D4:D32" si="2">A4*1.37</f>
        <v>2.74</v>
      </c>
      <c r="E4" s="3">
        <f t="shared" si="0"/>
        <v>2.7368430012944458</v>
      </c>
      <c r="F4" s="4">
        <f>C4*0.55*EXP(-1.948+1.969*LN(D4)+0.66*LN(E4)+0.828*LN(0.662))</f>
        <v>152.89769149209792</v>
      </c>
      <c r="G4" t="s">
        <v>17</v>
      </c>
      <c r="H4" s="6">
        <f>H3*0.995</f>
        <v>97.012500000000003</v>
      </c>
      <c r="I4">
        <f t="shared" ref="I4:I32" si="3">A4*0.6</f>
        <v>1.2</v>
      </c>
      <c r="J4" s="2">
        <f t="shared" si="1"/>
        <v>1.9545341646002878</v>
      </c>
      <c r="K4" s="5">
        <f t="shared" ref="K4:K32" si="4">H4*0.55*EXP(-1.948+1.969*LN(I4)+0.66*LN(J4)+0.828*LN(0.662))</f>
        <v>12.046241889163689</v>
      </c>
      <c r="L4" t="s">
        <v>18</v>
      </c>
      <c r="M4" s="6">
        <f>M3*0.995</f>
        <v>97.012500000000003</v>
      </c>
      <c r="N4">
        <f t="shared" ref="N4:N32" si="5">A4*0.6</f>
        <v>1.2</v>
      </c>
      <c r="O4" s="2">
        <f t="shared" ref="O4:O32" si="6">12.12-((12.12-1.3)*EXP(-0.052*N4))</f>
        <v>1.9545341646002878</v>
      </c>
      <c r="P4" s="5">
        <f t="shared" ref="P4:P32" si="7">M4*0.55*EXP(-1.948+1.969*LN(N4)+0.66*LN(O4)+0.828*LN(0.662))</f>
        <v>12.046241889163689</v>
      </c>
      <c r="R4" s="2">
        <f t="shared" ref="R4:R32" si="8">((P4+K4+F4)*3.67)/1000</f>
        <v>0.64955394324246085</v>
      </c>
      <c r="S4">
        <f t="shared" ref="S3:S32" si="9">R4*0.2</f>
        <v>0.12991078864849218</v>
      </c>
      <c r="T4" s="2">
        <f>R4+S4</f>
        <v>0.779464731890953</v>
      </c>
    </row>
    <row r="5" spans="1:20" x14ac:dyDescent="0.3">
      <c r="A5">
        <v>3</v>
      </c>
      <c r="B5" t="s">
        <v>16</v>
      </c>
      <c r="C5" s="6">
        <f t="shared" ref="C5:C32" si="10">C4*0.995</f>
        <v>193.05487500000001</v>
      </c>
      <c r="D5" s="2">
        <f t="shared" si="2"/>
        <v>4.1100000000000003</v>
      </c>
      <c r="E5" s="3">
        <f t="shared" si="0"/>
        <v>3.3820441889233859</v>
      </c>
      <c r="F5" s="4">
        <f t="shared" ref="F5:F32" si="11">C5*0.55*EXP(-1.948+1.969*LN(D5)+0.66*LN(E5)+0.828*LN(0.662))</f>
        <v>388.70586844868495</v>
      </c>
      <c r="G5" t="s">
        <v>17</v>
      </c>
      <c r="H5" s="6">
        <f t="shared" ref="H5:H32" si="12">H4*0.995</f>
        <v>96.527437500000005</v>
      </c>
      <c r="I5">
        <f t="shared" si="3"/>
        <v>1.7999999999999998</v>
      </c>
      <c r="J5" s="2">
        <f t="shared" si="1"/>
        <v>2.266800020714097</v>
      </c>
      <c r="K5" s="5">
        <f t="shared" si="4"/>
        <v>29.368550415966222</v>
      </c>
      <c r="L5" t="s">
        <v>18</v>
      </c>
      <c r="M5" s="6">
        <f t="shared" ref="M5:M32" si="13">M4*0.995</f>
        <v>96.527437500000005</v>
      </c>
      <c r="N5">
        <f t="shared" si="5"/>
        <v>1.7999999999999998</v>
      </c>
      <c r="O5" s="2">
        <f t="shared" si="6"/>
        <v>2.266800020714097</v>
      </c>
      <c r="P5" s="5">
        <f t="shared" si="7"/>
        <v>29.368550415966222</v>
      </c>
      <c r="R5" s="2">
        <f>((P5+K5+F5)*3.67)/1000</f>
        <v>1.6421156972598658</v>
      </c>
      <c r="S5">
        <f t="shared" si="9"/>
        <v>0.32842313945197321</v>
      </c>
      <c r="T5" s="2">
        <f>R5+S5</f>
        <v>1.970538836711839</v>
      </c>
    </row>
    <row r="6" spans="1:20" x14ac:dyDescent="0.3">
      <c r="A6">
        <v>4</v>
      </c>
      <c r="B6" t="s">
        <v>16</v>
      </c>
      <c r="C6" s="6">
        <f t="shared" si="10"/>
        <v>192.089600625</v>
      </c>
      <c r="D6" s="2">
        <f t="shared" si="2"/>
        <v>5.48</v>
      </c>
      <c r="E6" s="3">
        <f t="shared" si="0"/>
        <v>3.9828802899854878</v>
      </c>
      <c r="F6" s="4">
        <f t="shared" si="11"/>
        <v>759.13744614217239</v>
      </c>
      <c r="G6" t="s">
        <v>17</v>
      </c>
      <c r="H6" s="6">
        <f t="shared" si="12"/>
        <v>96.044800312500001</v>
      </c>
      <c r="I6">
        <f t="shared" si="3"/>
        <v>2.4</v>
      </c>
      <c r="J6" s="2">
        <f t="shared" si="1"/>
        <v>2.5694735997524223</v>
      </c>
      <c r="K6" s="5">
        <f t="shared" si="4"/>
        <v>55.928657195287144</v>
      </c>
      <c r="L6" t="s">
        <v>18</v>
      </c>
      <c r="M6" s="6">
        <f t="shared" si="13"/>
        <v>96.044800312500001</v>
      </c>
      <c r="N6">
        <f t="shared" si="5"/>
        <v>2.4</v>
      </c>
      <c r="O6" s="2">
        <f t="shared" si="6"/>
        <v>2.5694735997524223</v>
      </c>
      <c r="P6" s="5">
        <f t="shared" si="7"/>
        <v>55.928657195287144</v>
      </c>
      <c r="R6" s="2">
        <f t="shared" si="8"/>
        <v>3.1965507711551804</v>
      </c>
      <c r="S6">
        <f t="shared" si="9"/>
        <v>0.6393101542310361</v>
      </c>
      <c r="T6" s="2">
        <f t="shared" ref="T3:T32" si="14">R6+S6</f>
        <v>3.8358609253862164</v>
      </c>
    </row>
    <row r="7" spans="1:20" x14ac:dyDescent="0.3">
      <c r="A7">
        <v>5</v>
      </c>
      <c r="B7" t="s">
        <v>16</v>
      </c>
      <c r="C7" s="6">
        <f t="shared" si="10"/>
        <v>191.12915262187499</v>
      </c>
      <c r="D7" s="2">
        <f t="shared" si="2"/>
        <v>6.8500000000000005</v>
      </c>
      <c r="E7" s="3">
        <f t="shared" si="0"/>
        <v>4.5424019202325878</v>
      </c>
      <c r="F7" s="4">
        <f t="shared" si="11"/>
        <v>1278.3141386357238</v>
      </c>
      <c r="G7" t="s">
        <v>17</v>
      </c>
      <c r="H7" s="6">
        <f t="shared" si="12"/>
        <v>95.564576310937497</v>
      </c>
      <c r="I7">
        <f t="shared" si="3"/>
        <v>3</v>
      </c>
      <c r="J7" s="2">
        <f t="shared" si="1"/>
        <v>2.8628495601855803</v>
      </c>
      <c r="K7" s="5">
        <f t="shared" si="4"/>
        <v>92.739162795291008</v>
      </c>
      <c r="L7" t="s">
        <v>18</v>
      </c>
      <c r="M7" s="6">
        <f t="shared" si="13"/>
        <v>95.564576310937497</v>
      </c>
      <c r="N7">
        <f t="shared" si="5"/>
        <v>3</v>
      </c>
      <c r="O7" s="2">
        <f t="shared" si="6"/>
        <v>2.8628495601855803</v>
      </c>
      <c r="P7" s="5">
        <f t="shared" si="7"/>
        <v>92.739162795291008</v>
      </c>
      <c r="R7" s="2">
        <f t="shared" si="8"/>
        <v>5.3721183437105422</v>
      </c>
      <c r="S7">
        <f t="shared" si="9"/>
        <v>1.0744236687421085</v>
      </c>
      <c r="T7" s="2">
        <f t="shared" si="14"/>
        <v>6.4465420124526505</v>
      </c>
    </row>
    <row r="8" spans="1:20" x14ac:dyDescent="0.3">
      <c r="A8">
        <v>6</v>
      </c>
      <c r="B8" t="s">
        <v>16</v>
      </c>
      <c r="C8" s="6">
        <f t="shared" si="10"/>
        <v>190.17350685876562</v>
      </c>
      <c r="D8" s="2">
        <f t="shared" si="2"/>
        <v>8.2200000000000006</v>
      </c>
      <c r="E8" s="3">
        <f t="shared" si="0"/>
        <v>5.0634499300991163</v>
      </c>
      <c r="F8" s="4">
        <f t="shared" si="11"/>
        <v>1956.5672549444803</v>
      </c>
      <c r="G8" t="s">
        <v>17</v>
      </c>
      <c r="H8" s="6">
        <f t="shared" si="12"/>
        <v>95.08675342938281</v>
      </c>
      <c r="I8">
        <f t="shared" si="3"/>
        <v>3.5999999999999996</v>
      </c>
      <c r="J8" s="2">
        <f t="shared" si="1"/>
        <v>3.1472135090758098</v>
      </c>
      <c r="K8" s="5">
        <f t="shared" si="4"/>
        <v>140.64956518456529</v>
      </c>
      <c r="L8" t="s">
        <v>18</v>
      </c>
      <c r="M8" s="6">
        <f t="shared" si="13"/>
        <v>95.08675342938281</v>
      </c>
      <c r="N8">
        <f t="shared" si="5"/>
        <v>3.5999999999999996</v>
      </c>
      <c r="O8" s="2">
        <f t="shared" si="6"/>
        <v>3.1472135090758098</v>
      </c>
      <c r="P8" s="5">
        <f t="shared" si="7"/>
        <v>140.64956518456529</v>
      </c>
      <c r="R8" s="2">
        <f t="shared" si="8"/>
        <v>8.2129696341009506</v>
      </c>
      <c r="S8">
        <f t="shared" si="9"/>
        <v>1.6425939268201901</v>
      </c>
      <c r="T8" s="2">
        <f t="shared" si="14"/>
        <v>9.8555635609211407</v>
      </c>
    </row>
    <row r="9" spans="1:20" x14ac:dyDescent="0.3">
      <c r="A9">
        <v>7</v>
      </c>
      <c r="B9" t="s">
        <v>16</v>
      </c>
      <c r="C9" s="6">
        <f t="shared" si="10"/>
        <v>189.2226393244718</v>
      </c>
      <c r="D9" s="2">
        <f t="shared" si="2"/>
        <v>9.59</v>
      </c>
      <c r="E9" s="3">
        <f t="shared" si="0"/>
        <v>5.5486698285076379</v>
      </c>
      <c r="F9" s="4">
        <f t="shared" si="11"/>
        <v>2801.3414682194552</v>
      </c>
      <c r="G9" t="s">
        <v>17</v>
      </c>
      <c r="H9" s="6">
        <f t="shared" si="12"/>
        <v>94.6113196622359</v>
      </c>
      <c r="I9">
        <f t="shared" si="3"/>
        <v>4.2</v>
      </c>
      <c r="J9" s="2">
        <f t="shared" si="1"/>
        <v>3.4228422801211735</v>
      </c>
      <c r="K9" s="5">
        <f t="shared" si="4"/>
        <v>200.37510040751039</v>
      </c>
      <c r="L9" t="s">
        <v>18</v>
      </c>
      <c r="M9" s="6">
        <f t="shared" si="13"/>
        <v>94.6113196622359</v>
      </c>
      <c r="N9">
        <f t="shared" si="5"/>
        <v>4.2</v>
      </c>
      <c r="O9" s="2">
        <f t="shared" si="6"/>
        <v>3.4228422801211735</v>
      </c>
      <c r="P9" s="5">
        <f t="shared" si="7"/>
        <v>200.37510040751039</v>
      </c>
      <c r="R9" s="2">
        <f t="shared" si="8"/>
        <v>11.751676425356527</v>
      </c>
      <c r="S9">
        <f t="shared" si="9"/>
        <v>2.3503352850713055</v>
      </c>
      <c r="T9" s="2">
        <f t="shared" si="14"/>
        <v>14.102011710427831</v>
      </c>
    </row>
    <row r="10" spans="1:20" x14ac:dyDescent="0.3">
      <c r="A10">
        <v>8</v>
      </c>
      <c r="B10" t="s">
        <v>16</v>
      </c>
      <c r="C10" s="6">
        <f t="shared" si="10"/>
        <v>188.27652612784945</v>
      </c>
      <c r="D10" s="2">
        <f t="shared" si="2"/>
        <v>10.96</v>
      </c>
      <c r="E10" s="3">
        <f t="shared" si="0"/>
        <v>6.0005252148699952</v>
      </c>
      <c r="F10" s="4">
        <f t="shared" si="11"/>
        <v>3817.8206849174471</v>
      </c>
      <c r="G10" t="s">
        <v>17</v>
      </c>
      <c r="H10" s="6">
        <f t="shared" si="12"/>
        <v>94.138263063924725</v>
      </c>
      <c r="I10">
        <f t="shared" si="3"/>
        <v>4.8</v>
      </c>
      <c r="J10" s="2">
        <f t="shared" si="1"/>
        <v>3.6900042031584146</v>
      </c>
      <c r="K10" s="5">
        <f t="shared" si="4"/>
        <v>272.51810445762624</v>
      </c>
      <c r="L10" t="s">
        <v>18</v>
      </c>
      <c r="M10" s="6">
        <f t="shared" si="13"/>
        <v>94.138263063924725</v>
      </c>
      <c r="N10">
        <f t="shared" si="5"/>
        <v>4.8</v>
      </c>
      <c r="O10" s="2">
        <f t="shared" si="6"/>
        <v>3.6900042031584146</v>
      </c>
      <c r="P10" s="5">
        <f t="shared" si="7"/>
        <v>272.51810445762624</v>
      </c>
      <c r="R10" s="2">
        <f t="shared" si="8"/>
        <v>16.011684800366009</v>
      </c>
      <c r="S10">
        <f t="shared" si="9"/>
        <v>3.2023369600732021</v>
      </c>
      <c r="T10" s="2">
        <f t="shared" si="14"/>
        <v>19.214021760439209</v>
      </c>
    </row>
    <row r="11" spans="1:20" x14ac:dyDescent="0.3">
      <c r="A11">
        <v>9</v>
      </c>
      <c r="B11" t="s">
        <v>16</v>
      </c>
      <c r="C11" s="6">
        <f t="shared" si="10"/>
        <v>187.3351434972102</v>
      </c>
      <c r="D11" s="2">
        <f t="shared" si="2"/>
        <v>12.330000000000002</v>
      </c>
      <c r="E11" s="3">
        <f t="shared" si="0"/>
        <v>6.4213102874821137</v>
      </c>
      <c r="F11" s="4">
        <f t="shared" si="11"/>
        <v>5009.3874365455122</v>
      </c>
      <c r="G11" t="s">
        <v>17</v>
      </c>
      <c r="H11" s="6">
        <f t="shared" si="12"/>
        <v>93.667571748605098</v>
      </c>
      <c r="I11">
        <f t="shared" si="3"/>
        <v>5.3999999999999995</v>
      </c>
      <c r="J11" s="2">
        <f t="shared" si="1"/>
        <v>3.9489593653871449</v>
      </c>
      <c r="K11" s="5">
        <f t="shared" si="4"/>
        <v>357.584419437343</v>
      </c>
      <c r="L11" t="s">
        <v>18</v>
      </c>
      <c r="M11" s="6">
        <f t="shared" si="13"/>
        <v>93.667571748605098</v>
      </c>
      <c r="N11">
        <f t="shared" si="5"/>
        <v>5.3999999999999995</v>
      </c>
      <c r="O11" s="2">
        <f t="shared" si="6"/>
        <v>3.9489593653871449</v>
      </c>
      <c r="P11" s="5">
        <f t="shared" si="7"/>
        <v>357.584419437343</v>
      </c>
      <c r="R11" s="2">
        <f t="shared" si="8"/>
        <v>21.009121530792125</v>
      </c>
      <c r="S11">
        <f t="shared" si="9"/>
        <v>4.2018243061584251</v>
      </c>
      <c r="T11" s="2">
        <f t="shared" si="14"/>
        <v>25.21094583695055</v>
      </c>
    </row>
    <row r="12" spans="1:20" x14ac:dyDescent="0.3">
      <c r="A12">
        <v>10</v>
      </c>
      <c r="B12" t="s">
        <v>16</v>
      </c>
      <c r="C12" s="6">
        <f t="shared" si="10"/>
        <v>186.39846777972414</v>
      </c>
      <c r="D12" s="2">
        <f t="shared" si="2"/>
        <v>13.700000000000001</v>
      </c>
      <c r="E12" s="3">
        <f t="shared" si="0"/>
        <v>6.8131614918211865</v>
      </c>
      <c r="F12" s="4">
        <f t="shared" si="11"/>
        <v>6377.9736352528662</v>
      </c>
      <c r="G12" t="s">
        <v>17</v>
      </c>
      <c r="H12" s="6">
        <f t="shared" si="12"/>
        <v>93.199233889862072</v>
      </c>
      <c r="I12">
        <f t="shared" si="3"/>
        <v>6</v>
      </c>
      <c r="J12" s="2">
        <f t="shared" si="1"/>
        <v>4.1999598645696574</v>
      </c>
      <c r="K12" s="5">
        <f t="shared" si="4"/>
        <v>455.99638631244602</v>
      </c>
      <c r="L12" t="s">
        <v>18</v>
      </c>
      <c r="M12" s="6">
        <f t="shared" si="13"/>
        <v>93.199233889862072</v>
      </c>
      <c r="N12">
        <f t="shared" si="5"/>
        <v>6</v>
      </c>
      <c r="O12" s="2">
        <f t="shared" si="6"/>
        <v>4.1999598645696574</v>
      </c>
      <c r="P12" s="5">
        <f t="shared" si="7"/>
        <v>455.99638631244602</v>
      </c>
      <c r="R12" s="2">
        <f t="shared" si="8"/>
        <v>26.754176716911374</v>
      </c>
      <c r="S12">
        <f t="shared" si="9"/>
        <v>5.3508353433822755</v>
      </c>
      <c r="T12" s="2">
        <f t="shared" si="14"/>
        <v>32.105012060293646</v>
      </c>
    </row>
    <row r="13" spans="1:20" x14ac:dyDescent="0.3">
      <c r="A13">
        <v>11</v>
      </c>
      <c r="B13" t="s">
        <v>16</v>
      </c>
      <c r="C13" s="6">
        <f t="shared" si="10"/>
        <v>185.46647544082552</v>
      </c>
      <c r="D13" s="2">
        <f t="shared" si="2"/>
        <v>15.07</v>
      </c>
      <c r="E13" s="3">
        <f t="shared" si="0"/>
        <v>7.1780683678869188</v>
      </c>
      <c r="F13" s="4">
        <f t="shared" si="11"/>
        <v>7924.335900654024</v>
      </c>
      <c r="G13" t="s">
        <v>17</v>
      </c>
      <c r="H13" s="6">
        <f t="shared" si="12"/>
        <v>92.73323772041276</v>
      </c>
      <c r="I13">
        <f t="shared" si="3"/>
        <v>6.6</v>
      </c>
      <c r="J13" s="2">
        <f t="shared" si="1"/>
        <v>4.4432500544528875</v>
      </c>
      <c r="K13" s="5">
        <f t="shared" si="4"/>
        <v>568.10339476880119</v>
      </c>
      <c r="L13" t="s">
        <v>18</v>
      </c>
      <c r="M13" s="6">
        <f t="shared" si="13"/>
        <v>92.73323772041276</v>
      </c>
      <c r="N13">
        <f t="shared" si="5"/>
        <v>6.6</v>
      </c>
      <c r="O13" s="2">
        <f t="shared" si="6"/>
        <v>4.4432500544528875</v>
      </c>
      <c r="P13" s="5">
        <f t="shared" si="7"/>
        <v>568.10339476880119</v>
      </c>
      <c r="R13" s="2">
        <f t="shared" si="8"/>
        <v>33.252191673003267</v>
      </c>
      <c r="S13">
        <f t="shared" si="9"/>
        <v>6.6504383346006541</v>
      </c>
      <c r="T13" s="2">
        <f t="shared" si="14"/>
        <v>39.902630007603918</v>
      </c>
    </row>
    <row r="14" spans="1:20" x14ac:dyDescent="0.3">
      <c r="A14">
        <v>12</v>
      </c>
      <c r="B14" t="s">
        <v>16</v>
      </c>
      <c r="C14" s="6">
        <f t="shared" si="10"/>
        <v>184.5391430636214</v>
      </c>
      <c r="D14" s="2">
        <f t="shared" si="2"/>
        <v>16.440000000000001</v>
      </c>
      <c r="E14" s="3">
        <f t="shared" si="0"/>
        <v>7.5178836516619052</v>
      </c>
      <c r="F14" s="4">
        <f t="shared" si="11"/>
        <v>9648.2760318128639</v>
      </c>
      <c r="G14" t="s">
        <v>17</v>
      </c>
      <c r="H14" s="6">
        <f t="shared" si="12"/>
        <v>92.269571531810698</v>
      </c>
      <c r="I14">
        <f t="shared" si="3"/>
        <v>7.1999999999999993</v>
      </c>
      <c r="J14" s="2">
        <f t="shared" si="1"/>
        <v>4.6790667826514172</v>
      </c>
      <c r="K14" s="5">
        <f t="shared" si="4"/>
        <v>694.19062501226779</v>
      </c>
      <c r="L14" t="s">
        <v>18</v>
      </c>
      <c r="M14" s="6">
        <f t="shared" si="13"/>
        <v>92.269571531810698</v>
      </c>
      <c r="N14">
        <f t="shared" si="5"/>
        <v>7.1999999999999993</v>
      </c>
      <c r="O14" s="2">
        <f t="shared" si="6"/>
        <v>4.6790667826514172</v>
      </c>
      <c r="P14" s="5">
        <f t="shared" si="7"/>
        <v>694.19062501226779</v>
      </c>
      <c r="R14" s="2">
        <f t="shared" si="8"/>
        <v>40.504532224343251</v>
      </c>
      <c r="S14">
        <f t="shared" si="9"/>
        <v>8.1009064448686505</v>
      </c>
      <c r="T14" s="2">
        <f t="shared" si="14"/>
        <v>48.6054386692119</v>
      </c>
    </row>
    <row r="15" spans="1:20" x14ac:dyDescent="0.3">
      <c r="A15">
        <v>13</v>
      </c>
      <c r="B15" t="s">
        <v>16</v>
      </c>
      <c r="C15" s="6">
        <f t="shared" si="10"/>
        <v>183.6164473483033</v>
      </c>
      <c r="D15" s="2">
        <f t="shared" si="2"/>
        <v>17.810000000000002</v>
      </c>
      <c r="E15" s="3">
        <f t="shared" si="0"/>
        <v>7.8343326819790926</v>
      </c>
      <c r="F15" s="4">
        <f t="shared" si="11"/>
        <v>11548.820151394257</v>
      </c>
      <c r="G15" t="s">
        <v>17</v>
      </c>
      <c r="H15" s="6">
        <f t="shared" si="12"/>
        <v>91.808223674151648</v>
      </c>
      <c r="I15">
        <f t="shared" si="3"/>
        <v>7.8</v>
      </c>
      <c r="J15" s="2">
        <f t="shared" si="1"/>
        <v>4.907639621223125</v>
      </c>
      <c r="K15" s="5">
        <f t="shared" si="4"/>
        <v>834.48641234438526</v>
      </c>
      <c r="L15" t="s">
        <v>18</v>
      </c>
      <c r="M15" s="6">
        <f t="shared" si="13"/>
        <v>91.808223674151648</v>
      </c>
      <c r="N15">
        <f t="shared" si="5"/>
        <v>7.8</v>
      </c>
      <c r="O15" s="2">
        <f t="shared" si="6"/>
        <v>4.907639621223125</v>
      </c>
      <c r="P15" s="5">
        <f t="shared" si="7"/>
        <v>834.48641234438526</v>
      </c>
      <c r="R15" s="2">
        <f t="shared" si="8"/>
        <v>48.509300222224709</v>
      </c>
      <c r="S15">
        <f t="shared" si="9"/>
        <v>9.7018600444449419</v>
      </c>
      <c r="T15" s="2">
        <f t="shared" si="14"/>
        <v>58.211160266669651</v>
      </c>
    </row>
    <row r="16" spans="1:20" x14ac:dyDescent="0.3">
      <c r="A16">
        <v>14</v>
      </c>
      <c r="B16" t="s">
        <v>16</v>
      </c>
      <c r="C16" s="6">
        <f t="shared" si="10"/>
        <v>182.69836511156177</v>
      </c>
      <c r="D16" s="2">
        <f t="shared" si="2"/>
        <v>19.18</v>
      </c>
      <c r="E16" s="3">
        <f t="shared" si="0"/>
        <v>8.1290221605576853</v>
      </c>
      <c r="F16" s="4">
        <f t="shared" si="11"/>
        <v>13624.365847610099</v>
      </c>
      <c r="G16" t="s">
        <v>17</v>
      </c>
      <c r="H16" s="6">
        <f t="shared" si="12"/>
        <v>91.349182555780885</v>
      </c>
      <c r="I16">
        <f t="shared" si="3"/>
        <v>8.4</v>
      </c>
      <c r="J16" s="2">
        <f t="shared" si="1"/>
        <v>5.1291910901619335</v>
      </c>
      <c r="K16" s="5">
        <f t="shared" si="4"/>
        <v>989.16853663396876</v>
      </c>
      <c r="L16" t="s">
        <v>18</v>
      </c>
      <c r="M16" s="6">
        <f t="shared" si="13"/>
        <v>91.349182555780885</v>
      </c>
      <c r="N16">
        <f t="shared" si="5"/>
        <v>8.4</v>
      </c>
      <c r="O16" s="2">
        <f t="shared" si="6"/>
        <v>5.1291910901619335</v>
      </c>
      <c r="P16" s="5">
        <f t="shared" si="7"/>
        <v>989.16853663396876</v>
      </c>
      <c r="R16" s="2">
        <f t="shared" si="8"/>
        <v>57.261919719622391</v>
      </c>
      <c r="S16">
        <f t="shared" si="9"/>
        <v>11.452383943924479</v>
      </c>
      <c r="T16" s="2">
        <f t="shared" si="14"/>
        <v>68.714303663546872</v>
      </c>
    </row>
    <row r="17" spans="1:20" x14ac:dyDescent="0.3">
      <c r="A17">
        <v>15</v>
      </c>
      <c r="B17" t="s">
        <v>16</v>
      </c>
      <c r="C17" s="6">
        <f t="shared" si="10"/>
        <v>181.78487328600397</v>
      </c>
      <c r="D17" s="2">
        <f t="shared" si="2"/>
        <v>20.55</v>
      </c>
      <c r="E17" s="3">
        <f t="shared" si="0"/>
        <v>8.4034483096847001</v>
      </c>
      <c r="F17" s="4">
        <f t="shared" si="11"/>
        <v>15872.803995407321</v>
      </c>
      <c r="G17" t="s">
        <v>17</v>
      </c>
      <c r="H17" s="6">
        <f t="shared" si="12"/>
        <v>90.892436643001986</v>
      </c>
      <c r="I17">
        <f t="shared" si="3"/>
        <v>9</v>
      </c>
      <c r="J17" s="2">
        <f t="shared" si="1"/>
        <v>5.3439368740252453</v>
      </c>
      <c r="K17" s="5">
        <f t="shared" si="4"/>
        <v>1158.3696547222812</v>
      </c>
      <c r="L17" t="s">
        <v>18</v>
      </c>
      <c r="M17" s="6">
        <f t="shared" si="13"/>
        <v>90.892436643001986</v>
      </c>
      <c r="N17">
        <f t="shared" si="5"/>
        <v>9</v>
      </c>
      <c r="O17" s="2">
        <f t="shared" si="6"/>
        <v>5.3439368740252453</v>
      </c>
      <c r="P17" s="5">
        <f t="shared" si="7"/>
        <v>1158.3696547222812</v>
      </c>
      <c r="R17" s="2">
        <f t="shared" si="8"/>
        <v>66.755623928806415</v>
      </c>
      <c r="S17">
        <f t="shared" si="9"/>
        <v>13.351124785761284</v>
      </c>
      <c r="T17" s="2">
        <f t="shared" si="14"/>
        <v>80.106748714567701</v>
      </c>
    </row>
    <row r="18" spans="1:20" x14ac:dyDescent="0.3">
      <c r="A18">
        <v>16</v>
      </c>
      <c r="B18" t="s">
        <v>16</v>
      </c>
      <c r="C18" s="6">
        <f t="shared" si="10"/>
        <v>180.87594891957394</v>
      </c>
      <c r="D18" s="2">
        <f t="shared" si="2"/>
        <v>21.92</v>
      </c>
      <c r="E18" s="3">
        <f t="shared" si="0"/>
        <v>8.6590044689610046</v>
      </c>
      <c r="F18" s="4">
        <f t="shared" si="11"/>
        <v>18291.620197780634</v>
      </c>
      <c r="G18" t="s">
        <v>17</v>
      </c>
      <c r="H18" s="6">
        <f t="shared" si="12"/>
        <v>90.437974459786972</v>
      </c>
      <c r="I18">
        <f t="shared" si="3"/>
        <v>9.6</v>
      </c>
      <c r="J18" s="2">
        <f t="shared" si="1"/>
        <v>5.5520860319069527</v>
      </c>
      <c r="K18" s="5">
        <f t="shared" si="4"/>
        <v>1342.1820371301762</v>
      </c>
      <c r="L18" t="s">
        <v>18</v>
      </c>
      <c r="M18" s="6">
        <f t="shared" si="13"/>
        <v>90.437974459786972</v>
      </c>
      <c r="N18">
        <f t="shared" si="5"/>
        <v>9.6</v>
      </c>
      <c r="O18" s="2">
        <f t="shared" si="6"/>
        <v>5.5520860319069527</v>
      </c>
      <c r="P18" s="5">
        <f t="shared" si="7"/>
        <v>1342.1820371301762</v>
      </c>
      <c r="R18" s="2">
        <f t="shared" si="8"/>
        <v>76.981862278390409</v>
      </c>
      <c r="S18">
        <f t="shared" si="9"/>
        <v>15.396372455678083</v>
      </c>
      <c r="T18" s="2">
        <f t="shared" si="14"/>
        <v>92.378234734068485</v>
      </c>
    </row>
    <row r="19" spans="1:20" x14ac:dyDescent="0.3">
      <c r="A19">
        <v>17</v>
      </c>
      <c r="B19" t="s">
        <v>16</v>
      </c>
      <c r="C19" s="6">
        <f t="shared" si="10"/>
        <v>179.97156917497608</v>
      </c>
      <c r="D19" s="2">
        <f t="shared" si="2"/>
        <v>23.290000000000003</v>
      </c>
      <c r="E19" s="3">
        <f t="shared" si="0"/>
        <v>8.8969881696827215</v>
      </c>
      <c r="F19" s="4">
        <f t="shared" si="11"/>
        <v>20877.979598154216</v>
      </c>
      <c r="G19" t="s">
        <v>17</v>
      </c>
      <c r="H19" s="6">
        <f t="shared" si="12"/>
        <v>89.985784587488041</v>
      </c>
      <c r="I19">
        <f t="shared" si="3"/>
        <v>10.199999999999999</v>
      </c>
      <c r="J19" s="2">
        <f t="shared" si="1"/>
        <v>5.7538412009604283</v>
      </c>
      <c r="K19" s="5">
        <f t="shared" si="4"/>
        <v>1540.6617311680741</v>
      </c>
      <c r="L19" t="s">
        <v>18</v>
      </c>
      <c r="M19" s="6">
        <f t="shared" si="13"/>
        <v>89.985784587488041</v>
      </c>
      <c r="N19">
        <f t="shared" si="5"/>
        <v>10.199999999999999</v>
      </c>
      <c r="O19" s="2">
        <f t="shared" si="6"/>
        <v>5.7538412009604283</v>
      </c>
      <c r="P19" s="5">
        <f t="shared" si="7"/>
        <v>1540.6617311680741</v>
      </c>
      <c r="R19" s="2">
        <f t="shared" si="8"/>
        <v>87.930642231999641</v>
      </c>
      <c r="S19">
        <f t="shared" si="9"/>
        <v>17.586128446399929</v>
      </c>
      <c r="T19" s="2">
        <f t="shared" si="14"/>
        <v>105.51677067839957</v>
      </c>
    </row>
    <row r="20" spans="1:20" x14ac:dyDescent="0.3">
      <c r="A20">
        <v>18</v>
      </c>
      <c r="B20" t="s">
        <v>16</v>
      </c>
      <c r="C20" s="6">
        <f t="shared" si="10"/>
        <v>179.07171132910119</v>
      </c>
      <c r="D20" s="2">
        <f t="shared" si="2"/>
        <v>24.660000000000004</v>
      </c>
      <c r="E20" s="3">
        <f t="shared" si="0"/>
        <v>9.1186077227766003</v>
      </c>
      <c r="F20" s="4">
        <f t="shared" si="11"/>
        <v>23628.797974578341</v>
      </c>
      <c r="G20" t="s">
        <v>17</v>
      </c>
      <c r="H20" s="6">
        <f t="shared" si="12"/>
        <v>89.535855664550596</v>
      </c>
      <c r="I20">
        <f t="shared" si="3"/>
        <v>10.799999999999999</v>
      </c>
      <c r="J20" s="2">
        <f t="shared" si="1"/>
        <v>5.9493987936696442</v>
      </c>
      <c r="K20" s="5">
        <f t="shared" si="4"/>
        <v>1753.8322446615889</v>
      </c>
      <c r="L20" t="s">
        <v>18</v>
      </c>
      <c r="M20" s="6">
        <f t="shared" si="13"/>
        <v>89.535855664550596</v>
      </c>
      <c r="N20">
        <f t="shared" si="5"/>
        <v>10.799999999999999</v>
      </c>
      <c r="O20" s="2">
        <f t="shared" si="6"/>
        <v>5.9493987936696442</v>
      </c>
      <c r="P20" s="5">
        <f t="shared" si="7"/>
        <v>1753.8322446615889</v>
      </c>
      <c r="R20" s="2">
        <f t="shared" si="8"/>
        <v>99.590817242518582</v>
      </c>
      <c r="S20">
        <f t="shared" si="9"/>
        <v>19.918163448503719</v>
      </c>
      <c r="T20" s="2">
        <f t="shared" si="14"/>
        <v>119.5089806910223</v>
      </c>
    </row>
    <row r="21" spans="1:20" x14ac:dyDescent="0.3">
      <c r="A21">
        <v>19</v>
      </c>
      <c r="B21" t="s">
        <v>16</v>
      </c>
      <c r="C21" s="6">
        <f t="shared" si="10"/>
        <v>178.17635277245569</v>
      </c>
      <c r="D21" s="2">
        <f t="shared" si="2"/>
        <v>26.03</v>
      </c>
      <c r="E21" s="3">
        <f t="shared" si="0"/>
        <v>9.3249883537382274</v>
      </c>
      <c r="F21" s="4">
        <f t="shared" si="11"/>
        <v>26540.801416505074</v>
      </c>
      <c r="G21" t="s">
        <v>17</v>
      </c>
      <c r="H21" s="6">
        <f t="shared" si="12"/>
        <v>89.088176386227843</v>
      </c>
      <c r="I21">
        <f t="shared" si="3"/>
        <v>11.4</v>
      </c>
      <c r="J21" s="2">
        <f t="shared" si="1"/>
        <v>6.1389491890604413</v>
      </c>
      <c r="K21" s="5">
        <f t="shared" si="4"/>
        <v>1981.6878242600696</v>
      </c>
      <c r="L21" t="s">
        <v>18</v>
      </c>
      <c r="M21" s="6">
        <f t="shared" si="13"/>
        <v>89.088176386227843</v>
      </c>
      <c r="N21">
        <f t="shared" si="5"/>
        <v>11.4</v>
      </c>
      <c r="O21" s="2">
        <f t="shared" si="6"/>
        <v>6.1389491890604413</v>
      </c>
      <c r="P21" s="5">
        <f t="shared" si="7"/>
        <v>1981.6878242600696</v>
      </c>
      <c r="R21" s="2">
        <f t="shared" si="8"/>
        <v>111.95032982864254</v>
      </c>
      <c r="S21">
        <f t="shared" si="9"/>
        <v>22.39006596572851</v>
      </c>
      <c r="T21" s="2">
        <f t="shared" si="14"/>
        <v>134.34039579437103</v>
      </c>
    </row>
    <row r="22" spans="1:20" x14ac:dyDescent="0.3">
      <c r="A22">
        <v>20</v>
      </c>
      <c r="B22" t="s">
        <v>16</v>
      </c>
      <c r="C22" s="6">
        <f t="shared" si="10"/>
        <v>177.28547100859342</v>
      </c>
      <c r="D22" s="2">
        <f t="shared" si="2"/>
        <v>27.400000000000002</v>
      </c>
      <c r="E22" s="3">
        <f t="shared" si="0"/>
        <v>9.5171779157218541</v>
      </c>
      <c r="F22" s="4">
        <f t="shared" si="11"/>
        <v>29610.576431247195</v>
      </c>
      <c r="G22" t="s">
        <v>17</v>
      </c>
      <c r="H22" s="6">
        <f t="shared" si="12"/>
        <v>88.642735504296709</v>
      </c>
      <c r="I22">
        <f t="shared" si="3"/>
        <v>12</v>
      </c>
      <c r="J22" s="2">
        <f t="shared" si="1"/>
        <v>6.3226769180381259</v>
      </c>
      <c r="K22" s="5">
        <f t="shared" si="4"/>
        <v>2224.1963873065561</v>
      </c>
      <c r="L22" t="s">
        <v>18</v>
      </c>
      <c r="M22" s="6">
        <f t="shared" si="13"/>
        <v>88.642735504296709</v>
      </c>
      <c r="N22">
        <f t="shared" si="5"/>
        <v>12</v>
      </c>
      <c r="O22" s="2">
        <f t="shared" si="6"/>
        <v>6.3226769180381259</v>
      </c>
      <c r="P22" s="5">
        <f t="shared" si="7"/>
        <v>2224.1963873065561</v>
      </c>
      <c r="R22" s="2">
        <f t="shared" si="8"/>
        <v>124.99641698550734</v>
      </c>
      <c r="S22">
        <f t="shared" si="9"/>
        <v>24.999283397101468</v>
      </c>
      <c r="T22" s="2">
        <f t="shared" si="14"/>
        <v>149.99570038260882</v>
      </c>
    </row>
    <row r="23" spans="1:20" x14ac:dyDescent="0.3">
      <c r="A23">
        <v>21</v>
      </c>
      <c r="B23" t="s">
        <v>16</v>
      </c>
      <c r="C23" s="6">
        <f t="shared" si="10"/>
        <v>176.39904365355045</v>
      </c>
      <c r="D23" s="2">
        <f t="shared" si="2"/>
        <v>28.770000000000003</v>
      </c>
      <c r="E23" s="3">
        <f t="shared" si="0"/>
        <v>9.6961522097888473</v>
      </c>
      <c r="F23" s="4">
        <f t="shared" si="11"/>
        <v>32834.61198264439</v>
      </c>
      <c r="G23" t="s">
        <v>17</v>
      </c>
      <c r="H23" s="6">
        <f t="shared" si="12"/>
        <v>88.199521826775225</v>
      </c>
      <c r="I23">
        <f t="shared" si="3"/>
        <v>12.6</v>
      </c>
      <c r="J23" s="2">
        <f t="shared" si="1"/>
        <v>6.5007608430318085</v>
      </c>
      <c r="K23" s="5">
        <f t="shared" si="4"/>
        <v>2481.3021549529685</v>
      </c>
      <c r="L23" t="s">
        <v>18</v>
      </c>
      <c r="M23" s="6">
        <f t="shared" si="13"/>
        <v>88.199521826775225</v>
      </c>
      <c r="N23">
        <f t="shared" si="5"/>
        <v>12.6</v>
      </c>
      <c r="O23" s="2">
        <f t="shared" si="6"/>
        <v>6.5007608430318085</v>
      </c>
      <c r="P23" s="5">
        <f t="shared" si="7"/>
        <v>2481.3021549529685</v>
      </c>
      <c r="R23" s="2">
        <f t="shared" si="8"/>
        <v>138.71578379365971</v>
      </c>
      <c r="S23">
        <f t="shared" si="9"/>
        <v>27.743156758731942</v>
      </c>
      <c r="T23" s="2">
        <f t="shared" si="14"/>
        <v>166.45894055239165</v>
      </c>
    </row>
    <row r="24" spans="1:20" x14ac:dyDescent="0.3">
      <c r="A24">
        <v>22</v>
      </c>
      <c r="B24" t="s">
        <v>16</v>
      </c>
      <c r="C24" s="6">
        <f t="shared" si="10"/>
        <v>175.5170484352827</v>
      </c>
      <c r="D24" s="2">
        <f t="shared" si="2"/>
        <v>30.14</v>
      </c>
      <c r="E24" s="3">
        <f t="shared" si="0"/>
        <v>9.8628199393271849</v>
      </c>
      <c r="F24" s="4">
        <f t="shared" si="11"/>
        <v>36209.334697870378</v>
      </c>
      <c r="G24" t="s">
        <v>17</v>
      </c>
      <c r="H24" s="6">
        <f t="shared" si="12"/>
        <v>87.758524217641352</v>
      </c>
      <c r="I24">
        <f t="shared" si="3"/>
        <v>13.2</v>
      </c>
      <c r="J24" s="2">
        <f t="shared" si="1"/>
        <v>6.6733743321203693</v>
      </c>
      <c r="K24" s="5">
        <f t="shared" si="4"/>
        <v>2752.9280255569288</v>
      </c>
      <c r="L24" t="s">
        <v>18</v>
      </c>
      <c r="M24" s="6">
        <f t="shared" si="13"/>
        <v>87.758524217641352</v>
      </c>
      <c r="N24">
        <f t="shared" si="5"/>
        <v>13.2</v>
      </c>
      <c r="O24" s="2">
        <f t="shared" si="6"/>
        <v>6.6733743321203693</v>
      </c>
      <c r="P24" s="5">
        <f t="shared" si="7"/>
        <v>2752.9280255569288</v>
      </c>
      <c r="R24" s="2">
        <f t="shared" si="8"/>
        <v>153.09475004877214</v>
      </c>
      <c r="S24">
        <f t="shared" si="9"/>
        <v>30.618950009754428</v>
      </c>
      <c r="T24" s="2">
        <f t="shared" si="14"/>
        <v>183.71370005852657</v>
      </c>
    </row>
    <row r="25" spans="1:20" x14ac:dyDescent="0.3">
      <c r="A25">
        <v>23</v>
      </c>
      <c r="B25" t="s">
        <v>16</v>
      </c>
      <c r="C25" s="6">
        <f t="shared" si="10"/>
        <v>174.63946319310628</v>
      </c>
      <c r="D25" s="2">
        <f t="shared" si="2"/>
        <v>31.51</v>
      </c>
      <c r="E25" s="3">
        <f t="shared" si="0"/>
        <v>10.018027323796971</v>
      </c>
      <c r="F25" s="4">
        <f t="shared" si="11"/>
        <v>39731.138268686002</v>
      </c>
      <c r="G25" t="s">
        <v>17</v>
      </c>
      <c r="H25" s="6">
        <f t="shared" si="12"/>
        <v>87.31973159655314</v>
      </c>
      <c r="I25">
        <f t="shared" si="3"/>
        <v>13.799999999999999</v>
      </c>
      <c r="J25" s="2">
        <f t="shared" si="1"/>
        <v>6.8406854278095715</v>
      </c>
      <c r="K25" s="5">
        <f t="shared" si="4"/>
        <v>3038.9777206790686</v>
      </c>
      <c r="L25" t="s">
        <v>18</v>
      </c>
      <c r="M25" s="6">
        <f t="shared" si="13"/>
        <v>87.31973159655314</v>
      </c>
      <c r="N25">
        <f t="shared" si="5"/>
        <v>13.799999999999999</v>
      </c>
      <c r="O25" s="2">
        <f t="shared" si="6"/>
        <v>6.8406854278095715</v>
      </c>
      <c r="P25" s="5">
        <f t="shared" si="7"/>
        <v>3038.9777206790686</v>
      </c>
      <c r="R25" s="2">
        <f t="shared" si="8"/>
        <v>168.11937391586198</v>
      </c>
      <c r="S25">
        <f t="shared" si="9"/>
        <v>33.623874783172397</v>
      </c>
      <c r="T25" s="2">
        <f t="shared" si="14"/>
        <v>201.74324869903438</v>
      </c>
    </row>
    <row r="26" spans="1:20" x14ac:dyDescent="0.3">
      <c r="A26">
        <v>24</v>
      </c>
      <c r="B26" t="s">
        <v>16</v>
      </c>
      <c r="C26" s="6">
        <f t="shared" si="10"/>
        <v>173.76626587714074</v>
      </c>
      <c r="D26" s="2">
        <f t="shared" si="2"/>
        <v>32.880000000000003</v>
      </c>
      <c r="E26" s="3">
        <f t="shared" si="0"/>
        <v>10.162562395227287</v>
      </c>
      <c r="F26" s="4">
        <f t="shared" si="11"/>
        <v>43396.407906244662</v>
      </c>
      <c r="G26" t="s">
        <v>17</v>
      </c>
      <c r="H26" s="6">
        <f t="shared" si="12"/>
        <v>86.88313293857037</v>
      </c>
      <c r="I26">
        <f t="shared" si="3"/>
        <v>14.399999999999999</v>
      </c>
      <c r="J26" s="2">
        <f t="shared" si="1"/>
        <v>7.0028570106246271</v>
      </c>
      <c r="K26" s="5">
        <f t="shared" si="4"/>
        <v>3339.3377307127271</v>
      </c>
      <c r="L26" t="s">
        <v>18</v>
      </c>
      <c r="M26" s="6">
        <f t="shared" si="13"/>
        <v>86.88313293857037</v>
      </c>
      <c r="N26">
        <f t="shared" si="5"/>
        <v>14.399999999999999</v>
      </c>
      <c r="O26" s="2">
        <f t="shared" si="6"/>
        <v>7.0028570106246271</v>
      </c>
      <c r="P26" s="5">
        <f t="shared" si="7"/>
        <v>3339.3377307127271</v>
      </c>
      <c r="R26" s="2">
        <f t="shared" si="8"/>
        <v>183.77555595934933</v>
      </c>
      <c r="S26">
        <f t="shared" si="9"/>
        <v>36.755111191869865</v>
      </c>
      <c r="T26" s="2">
        <f t="shared" si="14"/>
        <v>220.53066715121921</v>
      </c>
    </row>
    <row r="27" spans="1:20" x14ac:dyDescent="0.3">
      <c r="A27">
        <v>25</v>
      </c>
      <c r="B27" t="s">
        <v>16</v>
      </c>
      <c r="C27" s="6">
        <f t="shared" si="10"/>
        <v>172.89743454775504</v>
      </c>
      <c r="D27" s="2">
        <f t="shared" si="2"/>
        <v>34.25</v>
      </c>
      <c r="E27" s="3">
        <f t="shared" si="0"/>
        <v>10.297158999278901</v>
      </c>
      <c r="F27" s="4">
        <f t="shared" si="11"/>
        <v>47201.540573516439</v>
      </c>
      <c r="G27" t="s">
        <v>17</v>
      </c>
      <c r="H27" s="6">
        <f t="shared" si="12"/>
        <v>86.44871727387752</v>
      </c>
      <c r="I27">
        <f t="shared" si="3"/>
        <v>15</v>
      </c>
      <c r="J27" s="2">
        <f t="shared" si="1"/>
        <v>7.1600469576774808</v>
      </c>
      <c r="K27" s="5">
        <f t="shared" si="4"/>
        <v>3653.8790829657705</v>
      </c>
      <c r="L27" t="s">
        <v>18</v>
      </c>
      <c r="M27" s="6">
        <f t="shared" si="13"/>
        <v>86.44871727387752</v>
      </c>
      <c r="N27">
        <f t="shared" si="5"/>
        <v>15</v>
      </c>
      <c r="O27" s="2">
        <f t="shared" si="6"/>
        <v>7.1600469576774808</v>
      </c>
      <c r="P27" s="5">
        <f t="shared" si="7"/>
        <v>3653.8790829657705</v>
      </c>
      <c r="R27" s="2">
        <f t="shared" si="8"/>
        <v>200.04912637377407</v>
      </c>
      <c r="S27">
        <f t="shared" si="9"/>
        <v>40.009825274754817</v>
      </c>
      <c r="T27" s="2">
        <f t="shared" si="14"/>
        <v>240.05895164852888</v>
      </c>
    </row>
    <row r="28" spans="1:20" x14ac:dyDescent="0.3">
      <c r="A28">
        <v>26</v>
      </c>
      <c r="B28" t="s">
        <v>16</v>
      </c>
      <c r="C28" s="6">
        <f t="shared" si="10"/>
        <v>172.03294737501628</v>
      </c>
      <c r="D28" s="2">
        <f t="shared" si="2"/>
        <v>35.620000000000005</v>
      </c>
      <c r="E28" s="3">
        <f t="shared" si="0"/>
        <v>10.422500521187382</v>
      </c>
      <c r="F28" s="4">
        <f t="shared" si="11"/>
        <v>51142.961609100654</v>
      </c>
      <c r="G28" t="s">
        <v>17</v>
      </c>
      <c r="H28" s="6">
        <f t="shared" si="12"/>
        <v>86.016473687508139</v>
      </c>
      <c r="I28">
        <f t="shared" si="3"/>
        <v>15.6</v>
      </c>
      <c r="J28" s="2">
        <f t="shared" si="1"/>
        <v>7.3124082963631691</v>
      </c>
      <c r="K28" s="5">
        <f t="shared" si="4"/>
        <v>3982.4589516217256</v>
      </c>
      <c r="L28" t="s">
        <v>18</v>
      </c>
      <c r="M28" s="6">
        <f t="shared" si="13"/>
        <v>86.016473687508139</v>
      </c>
      <c r="N28">
        <f t="shared" si="5"/>
        <v>15.6</v>
      </c>
      <c r="O28" s="2">
        <f t="shared" si="6"/>
        <v>7.3124082963631691</v>
      </c>
      <c r="P28" s="5">
        <f t="shared" si="7"/>
        <v>3982.4589516217256</v>
      </c>
      <c r="R28" s="2">
        <f t="shared" si="8"/>
        <v>216.92591781030288</v>
      </c>
      <c r="S28">
        <f t="shared" si="9"/>
        <v>43.385183562060575</v>
      </c>
      <c r="T28" s="2">
        <f t="shared" si="14"/>
        <v>260.31110137236345</v>
      </c>
    </row>
    <row r="29" spans="1:20" x14ac:dyDescent="0.3">
      <c r="A29">
        <v>27</v>
      </c>
      <c r="B29" t="s">
        <v>16</v>
      </c>
      <c r="C29" s="6">
        <f t="shared" si="10"/>
        <v>171.1727826381412</v>
      </c>
      <c r="D29" s="2">
        <f t="shared" si="2"/>
        <v>36.99</v>
      </c>
      <c r="E29" s="3">
        <f t="shared" si="0"/>
        <v>10.539223355504287</v>
      </c>
      <c r="F29" s="4">
        <f t="shared" si="11"/>
        <v>55217.138265248759</v>
      </c>
      <c r="G29" t="s">
        <v>17</v>
      </c>
      <c r="H29" s="6">
        <f t="shared" si="12"/>
        <v>85.5863913190706</v>
      </c>
      <c r="I29">
        <f t="shared" si="3"/>
        <v>16.2</v>
      </c>
      <c r="J29" s="2">
        <f t="shared" si="1"/>
        <v>7.4600893533348946</v>
      </c>
      <c r="K29" s="5">
        <f t="shared" si="4"/>
        <v>4324.9221262466699</v>
      </c>
      <c r="L29" t="s">
        <v>18</v>
      </c>
      <c r="M29" s="6">
        <f t="shared" si="13"/>
        <v>85.5863913190706</v>
      </c>
      <c r="N29">
        <f t="shared" si="5"/>
        <v>16.2</v>
      </c>
      <c r="O29" s="2">
        <f t="shared" si="6"/>
        <v>7.4600893533348946</v>
      </c>
      <c r="P29" s="5">
        <f t="shared" si="7"/>
        <v>4324.9221262466699</v>
      </c>
      <c r="R29" s="2">
        <f t="shared" si="8"/>
        <v>234.39182584011351</v>
      </c>
      <c r="S29">
        <f t="shared" si="9"/>
        <v>46.878365168022704</v>
      </c>
      <c r="T29" s="2">
        <f t="shared" si="14"/>
        <v>281.27019100813624</v>
      </c>
    </row>
    <row r="30" spans="1:20" x14ac:dyDescent="0.3">
      <c r="A30">
        <v>28</v>
      </c>
      <c r="B30" t="s">
        <v>16</v>
      </c>
      <c r="C30" s="6">
        <f t="shared" si="10"/>
        <v>170.31691872495048</v>
      </c>
      <c r="D30" s="2">
        <f t="shared" si="2"/>
        <v>38.36</v>
      </c>
      <c r="E30" s="3">
        <f t="shared" si="0"/>
        <v>10.647920137253267</v>
      </c>
      <c r="F30" s="4">
        <f t="shared" si="11"/>
        <v>59420.590607247221</v>
      </c>
      <c r="G30" t="s">
        <v>17</v>
      </c>
      <c r="H30" s="6">
        <f t="shared" si="12"/>
        <v>85.158459362475242</v>
      </c>
      <c r="I30">
        <f t="shared" si="3"/>
        <v>16.8</v>
      </c>
      <c r="J30" s="2">
        <f t="shared" si="1"/>
        <v>7.603233898902837</v>
      </c>
      <c r="K30" s="5">
        <f t="shared" si="4"/>
        <v>4681.1023532405261</v>
      </c>
      <c r="L30" t="s">
        <v>18</v>
      </c>
      <c r="M30" s="6">
        <f t="shared" si="13"/>
        <v>85.158459362475242</v>
      </c>
      <c r="N30">
        <f t="shared" si="5"/>
        <v>16.8</v>
      </c>
      <c r="O30" s="2">
        <f t="shared" si="6"/>
        <v>7.603233898902837</v>
      </c>
      <c r="P30" s="5">
        <f t="shared" si="7"/>
        <v>4681.1023532405261</v>
      </c>
      <c r="R30" s="2">
        <f t="shared" si="8"/>
        <v>252.43285880138276</v>
      </c>
      <c r="S30">
        <f t="shared" si="9"/>
        <v>50.486571760276554</v>
      </c>
      <c r="T30" s="2">
        <f t="shared" si="14"/>
        <v>302.91943056165934</v>
      </c>
    </row>
    <row r="31" spans="1:20" x14ac:dyDescent="0.3">
      <c r="A31">
        <v>29</v>
      </c>
      <c r="B31" t="s">
        <v>16</v>
      </c>
      <c r="C31" s="6">
        <f t="shared" si="10"/>
        <v>169.46533413132573</v>
      </c>
      <c r="D31" s="2">
        <f t="shared" si="2"/>
        <v>39.730000000000004</v>
      </c>
      <c r="E31" s="3">
        <f t="shared" si="0"/>
        <v>10.749142750906632</v>
      </c>
      <c r="F31" s="4">
        <f t="shared" si="11"/>
        <v>63749.900157895536</v>
      </c>
      <c r="G31" t="s">
        <v>17</v>
      </c>
      <c r="H31" s="6">
        <f t="shared" si="12"/>
        <v>84.732667065662866</v>
      </c>
      <c r="I31">
        <f t="shared" si="3"/>
        <v>17.399999999999999</v>
      </c>
      <c r="J31" s="2">
        <f t="shared" si="1"/>
        <v>7.7419812869972731</v>
      </c>
      <c r="K31" s="5">
        <f t="shared" si="4"/>
        <v>5050.8235627524873</v>
      </c>
      <c r="L31" t="s">
        <v>18</v>
      </c>
      <c r="M31" s="6">
        <f t="shared" si="13"/>
        <v>84.732667065662866</v>
      </c>
      <c r="N31">
        <f t="shared" si="5"/>
        <v>17.399999999999999</v>
      </c>
      <c r="O31" s="2">
        <f t="shared" si="6"/>
        <v>7.7419812869972731</v>
      </c>
      <c r="P31" s="5">
        <f t="shared" si="7"/>
        <v>5050.8235627524873</v>
      </c>
      <c r="R31" s="2">
        <f t="shared" si="8"/>
        <v>271.03517853007986</v>
      </c>
      <c r="S31">
        <f t="shared" si="9"/>
        <v>54.207035706015972</v>
      </c>
      <c r="T31" s="2">
        <f t="shared" si="14"/>
        <v>325.24221423609583</v>
      </c>
    </row>
    <row r="32" spans="1:20" x14ac:dyDescent="0.3">
      <c r="A32">
        <v>30</v>
      </c>
      <c r="B32" t="s">
        <v>16</v>
      </c>
      <c r="C32" s="6">
        <f t="shared" si="10"/>
        <v>168.61800746066911</v>
      </c>
      <c r="D32" s="2">
        <f>A32*1.37</f>
        <v>41.1</v>
      </c>
      <c r="E32" s="3">
        <f t="shared" si="0"/>
        <v>10.843405132459749</v>
      </c>
      <c r="F32" s="4">
        <f t="shared" si="11"/>
        <v>68201.716617292434</v>
      </c>
      <c r="G32" t="s">
        <v>17</v>
      </c>
      <c r="H32" s="6">
        <f t="shared" si="12"/>
        <v>84.309003730334553</v>
      </c>
      <c r="I32">
        <f t="shared" si="3"/>
        <v>18</v>
      </c>
      <c r="J32" s="2">
        <f t="shared" si="1"/>
        <v>7.8764665908322753</v>
      </c>
      <c r="K32" s="5">
        <f t="shared" si="4"/>
        <v>5433.9009920108128</v>
      </c>
      <c r="L32" t="s">
        <v>18</v>
      </c>
      <c r="M32" s="6">
        <f t="shared" si="13"/>
        <v>84.309003730334553</v>
      </c>
      <c r="N32">
        <f t="shared" si="5"/>
        <v>18</v>
      </c>
      <c r="O32" s="2">
        <f t="shared" si="6"/>
        <v>7.8764665908322753</v>
      </c>
      <c r="P32" s="5">
        <f t="shared" si="7"/>
        <v>5433.9009920108128</v>
      </c>
      <c r="R32" s="2">
        <f>((P32+K32+F32)*3.67)/1000</f>
        <v>290.18513326682262</v>
      </c>
      <c r="S32">
        <f t="shared" si="9"/>
        <v>58.037026653364528</v>
      </c>
      <c r="T32" s="2">
        <f t="shared" si="14"/>
        <v>348.22215992018715</v>
      </c>
    </row>
    <row r="37" spans="9:9" x14ac:dyDescent="0.3">
      <c r="I3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Woodland planting</vt:lpstr>
      <vt:lpstr>RPPR Orchard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 lanckriet</dc:creator>
  <cp:lastModifiedBy>Sil Lanckriet</cp:lastModifiedBy>
  <dcterms:created xsi:type="dcterms:W3CDTF">2023-06-06T11:48:21Z</dcterms:created>
  <dcterms:modified xsi:type="dcterms:W3CDTF">2023-10-19T09:01:34Z</dcterms:modified>
</cp:coreProperties>
</file>